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57" activeTab="7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OHTAK ROAD" sheetId="6" r:id="rId6"/>
    <sheet name="STEPPED UP GENCO" sheetId="7" r:id="rId7"/>
    <sheet name="FINAL EX. SUMMARY" sheetId="8" r:id="rId8"/>
    <sheet name="PRAGATI" sheetId="9" r:id="rId9"/>
  </sheets>
  <definedNames>
    <definedName name="_xlnm.Print_Area" localSheetId="2">'BRPL'!$A$1:$Q$170</definedName>
    <definedName name="_xlnm.Print_Area" localSheetId="1">'BYPL'!$A$1:$Q$164</definedName>
    <definedName name="_xlnm.Print_Area" localSheetId="7">'FINAL EX. SUMMARY'!$A$1:$Q$41</definedName>
    <definedName name="_xlnm.Print_Area" localSheetId="4">'MES'!$A$1:$Q$65</definedName>
    <definedName name="_xlnm.Print_Area" localSheetId="0">'NDPL'!$A$1:$Q$156</definedName>
    <definedName name="_xlnm.Print_Area" localSheetId="8">'PRAGATI'!$A$1:$Q$25</definedName>
    <definedName name="_xlnm.Print_Area" localSheetId="5">'ROHTAK ROAD'!$A$1:$Q$45</definedName>
  </definedNames>
  <calcPr fullCalcOnLoad="1"/>
</workbook>
</file>

<file path=xl/sharedStrings.xml><?xml version="1.0" encoding="utf-8"?>
<sst xmlns="http://schemas.openxmlformats.org/spreadsheetml/2006/main" count="1418" uniqueCount="408">
  <si>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</si>
  <si>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</si>
  <si>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</si>
  <si>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</si>
  <si>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</si>
  <si>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</si>
  <si>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</si>
  <si>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BELOW 97 %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</si>
  <si>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</si>
  <si>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</si>
  <si>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</si>
  <si>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</si>
  <si>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</si>
  <si>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</si>
  <si>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</si>
  <si>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</si>
  <si>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</si>
  <si>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</si>
  <si>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</si>
  <si>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</si>
  <si>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</si>
  <si>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</si>
  <si>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</si>
  <si>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</si>
  <si>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</si>
  <si>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</si>
  <si>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</si>
  <si>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220KV DMRC</t>
  </si>
  <si>
    <t>NARELA</t>
  </si>
  <si>
    <t>NARAINA</t>
  </si>
  <si>
    <t>O/G REWARI LINE 1</t>
  </si>
  <si>
    <t>O/G REWARI LINE 2</t>
  </si>
  <si>
    <t>16 MVA TX.-1</t>
  </si>
  <si>
    <t>16 MVA TX.-2</t>
  </si>
  <si>
    <t>INDER PURI</t>
  </si>
  <si>
    <t>KASHMIRI GATE</t>
  </si>
  <si>
    <t>220 kV DMRC #1</t>
  </si>
  <si>
    <t>220 kV DMRC #2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</si>
  <si>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</si>
  <si>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</si>
  <si>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</si>
  <si>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</si>
  <si>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</si>
  <si>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</si>
  <si>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</si>
  <si>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NANGLOI-1 EXP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</si>
  <si>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</si>
  <si>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</si>
  <si>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</si>
  <si>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</si>
  <si>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</si>
  <si>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</si>
  <si>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</si>
  <si>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</si>
  <si>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</si>
  <si>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REWARI LINE (ENERGY EXCHANGE WITH NDPL)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</si>
  <si>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</si>
  <si>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</si>
  <si>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</si>
  <si>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</si>
  <si>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</si>
  <si>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</si>
  <si>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</si>
  <si>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</si>
  <si>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</si>
  <si>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</si>
  <si>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</si>
  <si>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</si>
  <si>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</si>
  <si>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</si>
  <si>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</si>
  <si>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</si>
  <si>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</si>
  <si>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</si>
  <si>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</si>
  <si>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</si>
  <si>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</si>
  <si>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</si>
  <si>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H BLOCK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</si>
  <si>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</si>
  <si>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</si>
  <si>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</si>
  <si>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</si>
  <si>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</si>
  <si>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</si>
  <si>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</si>
  <si>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</si>
  <si>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</si>
  <si>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</si>
  <si>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</si>
  <si>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</si>
  <si>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</si>
  <si>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</si>
  <si>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</si>
  <si>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</si>
  <si>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</si>
  <si>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</si>
  <si>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</si>
  <si>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</si>
  <si>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</si>
  <si>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</si>
  <si>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</si>
  <si>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</si>
  <si>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</si>
  <si>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</si>
  <si>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</si>
  <si>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</si>
  <si>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</si>
  <si>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</si>
  <si>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</si>
  <si>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</si>
  <si>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</si>
  <si>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</si>
  <si>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</si>
  <si>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</si>
  <si>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</si>
  <si>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</si>
  <si>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</si>
  <si>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</si>
  <si>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</si>
  <si>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</si>
  <si>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</si>
  <si>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EXPORT TO SOUTH &amp; WEST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</si>
  <si>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</si>
  <si>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</si>
  <si>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</si>
  <si>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</si>
  <si>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</si>
  <si>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</si>
  <si>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</si>
  <si>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</si>
  <si>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</si>
  <si>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6.6 KV IRRG.PUMP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</si>
  <si>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</si>
  <si>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</si>
  <si>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</si>
  <si>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</si>
  <si>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</si>
  <si>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</si>
  <si>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</si>
  <si>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</si>
  <si>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</si>
  <si>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</si>
  <si>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</si>
  <si>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</si>
  <si>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</si>
  <si>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</si>
  <si>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</si>
  <si>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</si>
  <si>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</si>
  <si>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</si>
  <si>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</si>
  <si>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</si>
  <si>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</si>
  <si>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</si>
  <si>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</si>
  <si>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</si>
  <si>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</si>
  <si>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</si>
  <si>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</si>
  <si>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</si>
  <si>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</si>
  <si>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</si>
  <si>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</si>
  <si>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</si>
  <si>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</si>
  <si>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</si>
  <si>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</si>
  <si>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</si>
  <si>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</si>
  <si>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</si>
  <si>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</si>
  <si>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</si>
  <si>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</si>
  <si>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</si>
  <si>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</si>
  <si>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</si>
  <si>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NANGLOI-1 (03)  IMP.</t>
  </si>
  <si>
    <t>NANGLOI-2 (03)  IMP.</t>
  </si>
  <si>
    <t>LODHI ROAD</t>
  </si>
  <si>
    <t>OKHLA</t>
  </si>
  <si>
    <t>Tx.1 (33 KV)</t>
  </si>
  <si>
    <t>Tx.2 (33 KV)</t>
  </si>
  <si>
    <t>Tx.3 (33 KV)</t>
  </si>
  <si>
    <t>Tx.4 (33 KV)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</si>
  <si>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</si>
  <si>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</si>
  <si>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</si>
  <si>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</si>
  <si>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</si>
  <si>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</si>
  <si>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</si>
  <si>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</si>
  <si>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</si>
  <si>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NO.1</t>
  </si>
  <si>
    <t>SPM NO.2</t>
  </si>
  <si>
    <t>NEHRU PARK</t>
  </si>
  <si>
    <t>SHAN NAGAR 1</t>
  </si>
  <si>
    <t>SHAN NAGAR 2</t>
  </si>
  <si>
    <t>VIDYUT BHAWAN</t>
  </si>
  <si>
    <t>A.I.I.M.S.</t>
  </si>
  <si>
    <t>TRANSFORMER-2</t>
  </si>
  <si>
    <t>TRANSFORMER-3</t>
  </si>
  <si>
    <t>KIDWAI NAGAR</t>
  </si>
  <si>
    <t>TR(10MVA)KILOKRI#2</t>
  </si>
  <si>
    <t>EXHIBITION I</t>
  </si>
  <si>
    <t>KRISHI BHAWAN</t>
  </si>
  <si>
    <t>BRPL (+)</t>
  </si>
  <si>
    <t>BRPL (-)</t>
  </si>
  <si>
    <t>EXECUTIVE SUMMERY BSES R.P. LTD.</t>
  </si>
  <si>
    <t>NET ENERGY TO BSES RAJDHANI POWER LIMITED</t>
  </si>
  <si>
    <t>20 MVA TX.-2(Delv.)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</si>
  <si>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</si>
  <si>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</si>
  <si>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</si>
  <si>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</si>
  <si>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</si>
  <si>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</si>
  <si>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</si>
  <si>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BAY-38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</si>
  <si>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</si>
  <si>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</si>
  <si>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</si>
  <si>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</si>
  <si>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</si>
  <si>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</si>
  <si>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</si>
  <si>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TX-2</t>
  </si>
  <si>
    <t>TX-3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</si>
  <si>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</si>
  <si>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</si>
  <si>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</si>
  <si>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</si>
  <si>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</si>
  <si>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</si>
  <si>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</si>
  <si>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</si>
  <si>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SHEKHAWATI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</si>
  <si>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</si>
  <si>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</si>
  <si>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</si>
  <si>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</si>
  <si>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</si>
  <si>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</si>
  <si>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</si>
  <si>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</si>
  <si>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</si>
  <si>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</si>
  <si>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</si>
  <si>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</si>
  <si>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</si>
  <si>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</si>
  <si>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</si>
  <si>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</si>
  <si>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</si>
  <si>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</si>
  <si>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</si>
  <si>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</si>
  <si>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</si>
  <si>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</si>
  <si>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</si>
  <si>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</si>
  <si>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</si>
  <si>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</si>
  <si>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</si>
  <si>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</si>
  <si>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</si>
  <si>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</si>
  <si>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</si>
  <si>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</si>
  <si>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</si>
  <si>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</si>
  <si>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</si>
  <si>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</si>
  <si>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</si>
  <si>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</si>
  <si>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</si>
  <si>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</si>
  <si>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</si>
  <si>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</si>
  <si>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</si>
  <si>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</si>
  <si>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</si>
  <si>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</si>
  <si>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</si>
  <si>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</si>
  <si>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</si>
  <si>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</si>
  <si>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</si>
  <si>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</si>
  <si>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</si>
  <si>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</si>
  <si>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</si>
  <si>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</si>
  <si>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</si>
  <si>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</si>
  <si>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</si>
  <si>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</si>
  <si>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</si>
  <si>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</si>
  <si>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</si>
  <si>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</si>
  <si>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</si>
  <si>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</si>
  <si>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 xml:space="preserve">(33KV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</si>
  <si>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</si>
  <si>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</si>
  <si>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</si>
  <si>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</si>
  <si>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</si>
  <si>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</si>
  <si>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</si>
  <si>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</si>
  <si>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</si>
  <si>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</si>
  <si>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</si>
  <si>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</si>
  <si>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</si>
  <si>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</si>
  <si>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</si>
  <si>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</si>
  <si>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</si>
  <si>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</si>
  <si>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</si>
  <si>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</si>
  <si>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</si>
  <si>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</si>
  <si>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 xml:space="preserve">20MVA Tx-2 </t>
  </si>
  <si>
    <t>REWARI LINE</t>
  </si>
  <si>
    <t>REMARK</t>
  </si>
  <si>
    <t>TOTAL OF INTER COMPANY EXCHANGE POINTS</t>
  </si>
  <si>
    <t>ROLL OVER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</si>
  <si>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</si>
  <si>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</si>
  <si>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</si>
  <si>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</si>
  <si>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</si>
  <si>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</si>
  <si>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</si>
  <si>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</si>
  <si>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</si>
  <si>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</si>
  <si>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</si>
  <si>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</si>
  <si>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</si>
  <si>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</si>
  <si>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</si>
  <si>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</si>
  <si>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</si>
  <si>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</si>
  <si>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</si>
  <si>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</si>
  <si>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</si>
  <si>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</si>
  <si>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</si>
  <si>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</si>
  <si>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</si>
  <si>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</si>
  <si>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</si>
  <si>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</si>
  <si>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</si>
  <si>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</si>
  <si>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</si>
  <si>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</si>
  <si>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</si>
  <si>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</si>
  <si>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</si>
  <si>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</si>
  <si>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</si>
  <si>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</si>
  <si>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33KV B/C </t>
  </si>
  <si>
    <t>33KV B/C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</si>
  <si>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</si>
  <si>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</si>
  <si>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</si>
  <si>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</si>
  <si>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</si>
  <si>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</si>
  <si>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</si>
  <si>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</si>
  <si>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</si>
  <si>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</si>
  <si>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</si>
  <si>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Off from 19/07/10</t>
  </si>
  <si>
    <t>66KV DMRC</t>
  </si>
  <si>
    <t>AIIMS</t>
  </si>
  <si>
    <t>11KV VIKAS SADAN</t>
  </si>
  <si>
    <t>11KV NDSE</t>
  </si>
  <si>
    <t>TX-I</t>
  </si>
  <si>
    <t>NDMC(-)</t>
  </si>
  <si>
    <t>FINAL READING 01/10/10</t>
  </si>
  <si>
    <t>INTIAL READING 01/09/10</t>
  </si>
  <si>
    <t>installed on dated 13/09/10</t>
  </si>
  <si>
    <t>SEPTEMBER 2010</t>
  </si>
  <si>
    <t>AKSHARDHAM</t>
  </si>
  <si>
    <t>Tx-1</t>
  </si>
  <si>
    <t>KAMLA MKT.-2</t>
  </si>
  <si>
    <t>Installed on 30/9/10</t>
  </si>
  <si>
    <t>CTR changed w.e.f. 24/09/10</t>
  </si>
  <si>
    <t>Loaded on 15/09/10</t>
  </si>
  <si>
    <t>CTR CHANGED w.e.f 29/08/10</t>
  </si>
  <si>
    <t>w.e.f. 16/09/10</t>
  </si>
  <si>
    <t>TRANSFORMER-1</t>
  </si>
  <si>
    <t xml:space="preserve">                                                      REACTIVE ENERGY RELEASE STATEMENT TO LICENSEES.</t>
  </si>
  <si>
    <t xml:space="preserve">                           PERIOD 1st SEPTEMBER-2010 TO 30th SEPTEMBER-2010 </t>
  </si>
  <si>
    <t>Assessment of August</t>
  </si>
  <si>
    <t>loaded on 22/09/10 &amp; Reading taken from Check meter no.4864894</t>
  </si>
  <si>
    <t>Note :Sharing taken from wk-24 abt bill 2010-11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</si>
</sst>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.0000"/>
    <numFmt numFmtId="171" formatCode="0.000"/>
    <numFmt numFmtId="172" formatCode="0.0"/>
    <numFmt numFmtId="173" formatCode="0.00000"/>
  </numFmts>
  <fonts count="82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0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0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8" borderId="0" applyNumberFormat="0" applyBorder="0" applyAlignment="0" applyProtection="0"/>
    <xf numFmtId="0" fontId="64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9" borderId="0" applyNumberFormat="0" applyBorder="0" applyAlignment="0" applyProtection="0"/>
    <xf numFmtId="0" fontId="66" fillId="3" borderId="0" applyNumberFormat="0" applyBorder="0" applyAlignment="0" applyProtection="0"/>
    <xf numFmtId="0" fontId="67" fillId="20" borderId="1" applyNumberFormat="0" applyAlignment="0" applyProtection="0"/>
    <xf numFmtId="0" fontId="6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7" borderId="1" applyNumberFormat="0" applyAlignment="0" applyProtection="0"/>
    <xf numFmtId="0" fontId="75" fillId="0" borderId="6" applyNumberFormat="0" applyFill="0" applyAlignment="0" applyProtection="0"/>
    <xf numFmtId="0" fontId="76" fillId="22" borderId="0" applyNumberFormat="0" applyBorder="0" applyAlignment="0" applyProtection="0"/>
    <xf numFmtId="0" fontId="0" fillId="23" borderId="7" applyNumberFormat="0" applyFont="0" applyAlignment="0" applyProtection="0"/>
    <xf numFmtId="0" fontId="77" fillId="20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672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1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2" fontId="4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4" xfId="0" applyBorder="1" applyAlignment="1">
      <alignment/>
    </xf>
    <xf numFmtId="2" fontId="7" fillId="0" borderId="16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15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1" fontId="4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3" fillId="0" borderId="0" xfId="0" applyFont="1" applyAlignment="1">
      <alignment/>
    </xf>
    <xf numFmtId="0" fontId="0" fillId="0" borderId="18" xfId="0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left" vertical="center"/>
    </xf>
    <xf numFmtId="1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6" xfId="0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13" fillId="0" borderId="11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/>
    </xf>
    <xf numFmtId="2" fontId="4" fillId="0" borderId="13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2" fontId="7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2" fontId="4" fillId="0" borderId="17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170" fontId="4" fillId="0" borderId="15" xfId="0" applyNumberFormat="1" applyFont="1" applyFill="1" applyBorder="1" applyAlignment="1">
      <alignment/>
    </xf>
    <xf numFmtId="170" fontId="4" fillId="0" borderId="12" xfId="0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/>
    </xf>
    <xf numFmtId="0" fontId="0" fillId="0" borderId="15" xfId="0" applyBorder="1" applyAlignment="1">
      <alignment/>
    </xf>
    <xf numFmtId="170" fontId="4" fillId="0" borderId="0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18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2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1" fontId="0" fillId="0" borderId="15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2" fontId="2" fillId="0" borderId="0" xfId="0" applyNumberFormat="1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17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70" fontId="9" fillId="0" borderId="0" xfId="0" applyNumberFormat="1" applyFont="1" applyAlignment="1">
      <alignment/>
    </xf>
    <xf numFmtId="0" fontId="6" fillId="0" borderId="0" xfId="0" applyFont="1" applyAlignment="1">
      <alignment/>
    </xf>
    <xf numFmtId="170" fontId="2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 horizontal="right"/>
    </xf>
    <xf numFmtId="170" fontId="0" fillId="0" borderId="0" xfId="0" applyNumberFormat="1" applyAlignment="1">
      <alignment/>
    </xf>
    <xf numFmtId="0" fontId="8" fillId="0" borderId="0" xfId="0" applyFont="1" applyAlignment="1">
      <alignment horizontal="left"/>
    </xf>
    <xf numFmtId="2" fontId="4" fillId="0" borderId="17" xfId="0" applyNumberFormat="1" applyFont="1" applyFill="1" applyBorder="1" applyAlignment="1">
      <alignment horizontal="left" wrapText="1"/>
    </xf>
    <xf numFmtId="2" fontId="4" fillId="0" borderId="17" xfId="0" applyNumberFormat="1" applyFont="1" applyFill="1" applyBorder="1" applyAlignment="1">
      <alignment horizontal="left"/>
    </xf>
    <xf numFmtId="170" fontId="17" fillId="0" borderId="0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left"/>
    </xf>
    <xf numFmtId="171" fontId="8" fillId="0" borderId="22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70" fontId="7" fillId="0" borderId="22" xfId="0" applyNumberFormat="1" applyFont="1" applyFill="1" applyBorder="1" applyAlignment="1">
      <alignment horizontal="center"/>
    </xf>
    <xf numFmtId="0" fontId="20" fillId="0" borderId="28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center"/>
    </xf>
    <xf numFmtId="170" fontId="17" fillId="0" borderId="25" xfId="0" applyNumberFormat="1" applyFont="1" applyFill="1" applyBorder="1" applyAlignment="1">
      <alignment horizontal="center"/>
    </xf>
    <xf numFmtId="0" fontId="17" fillId="0" borderId="29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left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2" fontId="0" fillId="0" borderId="17" xfId="0" applyNumberFormat="1" applyFont="1" applyFill="1" applyBorder="1" applyAlignment="1">
      <alignment vertical="center"/>
    </xf>
    <xf numFmtId="1" fontId="0" fillId="0" borderId="18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0" fillId="0" borderId="32" xfId="0" applyFont="1" applyBorder="1" applyAlignment="1">
      <alignment/>
    </xf>
    <xf numFmtId="0" fontId="2" fillId="0" borderId="34" xfId="0" applyFont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right"/>
    </xf>
    <xf numFmtId="49" fontId="19" fillId="0" borderId="0" xfId="0" applyNumberFormat="1" applyFont="1" applyBorder="1" applyAlignment="1">
      <alignment horizontal="right" vertical="top"/>
    </xf>
    <xf numFmtId="49" fontId="19" fillId="0" borderId="0" xfId="0" applyNumberFormat="1" applyFont="1" applyAlignment="1">
      <alignment horizontal="right" vertical="top"/>
    </xf>
    <xf numFmtId="0" fontId="22" fillId="0" borderId="12" xfId="0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1" xfId="0" applyFont="1" applyFill="1" applyBorder="1" applyAlignment="1">
      <alignment horizontal="center"/>
    </xf>
    <xf numFmtId="0" fontId="24" fillId="0" borderId="31" xfId="0" applyFont="1" applyBorder="1" applyAlignment="1">
      <alignment wrapText="1"/>
    </xf>
    <xf numFmtId="0" fontId="17" fillId="0" borderId="26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170" fontId="8" fillId="0" borderId="22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70" fontId="2" fillId="0" borderId="15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170" fontId="2" fillId="0" borderId="18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20" fillId="0" borderId="0" xfId="0" applyFont="1" applyAlignment="1">
      <alignment/>
    </xf>
    <xf numFmtId="171" fontId="15" fillId="0" borderId="0" xfId="0" applyNumberFormat="1" applyFont="1" applyAlignment="1">
      <alignment/>
    </xf>
    <xf numFmtId="0" fontId="17" fillId="0" borderId="25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3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70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70" fontId="28" fillId="0" borderId="0" xfId="0" applyNumberFormat="1" applyFont="1" applyBorder="1" applyAlignment="1">
      <alignment/>
    </xf>
    <xf numFmtId="170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70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70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0" fontId="9" fillId="0" borderId="0" xfId="0" applyNumberFormat="1" applyFont="1" applyBorder="1" applyAlignment="1">
      <alignment horizontal="center"/>
    </xf>
    <xf numFmtId="0" fontId="31" fillId="0" borderId="27" xfId="0" applyFont="1" applyBorder="1" applyAlignment="1">
      <alignment/>
    </xf>
    <xf numFmtId="0" fontId="32" fillId="0" borderId="22" xfId="0" applyFont="1" applyBorder="1" applyAlignment="1">
      <alignment/>
    </xf>
    <xf numFmtId="0" fontId="33" fillId="0" borderId="28" xfId="0" applyFont="1" applyBorder="1" applyAlignment="1">
      <alignment/>
    </xf>
    <xf numFmtId="0" fontId="34" fillId="0" borderId="28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7" fillId="0" borderId="28" xfId="0" applyFont="1" applyBorder="1" applyAlignment="1">
      <alignment/>
    </xf>
    <xf numFmtId="0" fontId="38" fillId="0" borderId="28" xfId="0" applyFont="1" applyBorder="1" applyAlignment="1">
      <alignment/>
    </xf>
    <xf numFmtId="0" fontId="39" fillId="0" borderId="28" xfId="0" applyFont="1" applyBorder="1" applyAlignment="1">
      <alignment horizontal="left"/>
    </xf>
    <xf numFmtId="0" fontId="15" fillId="0" borderId="28" xfId="0" applyFont="1" applyBorder="1" applyAlignment="1">
      <alignment/>
    </xf>
    <xf numFmtId="0" fontId="38" fillId="0" borderId="0" xfId="0" applyFont="1" applyBorder="1" applyAlignment="1">
      <alignment/>
    </xf>
    <xf numFmtId="170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5" xfId="0" applyFont="1" applyFill="1" applyBorder="1" applyAlignment="1">
      <alignment horizontal="left"/>
    </xf>
    <xf numFmtId="0" fontId="32" fillId="0" borderId="24" xfId="0" applyFont="1" applyBorder="1" applyAlignment="1">
      <alignment/>
    </xf>
    <xf numFmtId="0" fontId="33" fillId="0" borderId="24" xfId="0" applyFont="1" applyBorder="1" applyAlignment="1">
      <alignment/>
    </xf>
    <xf numFmtId="170" fontId="2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31" fillId="0" borderId="0" xfId="0" applyFont="1" applyBorder="1" applyAlignment="1">
      <alignment/>
    </xf>
    <xf numFmtId="170" fontId="40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170" fontId="41" fillId="0" borderId="0" xfId="0" applyNumberFormat="1" applyFont="1" applyBorder="1" applyAlignment="1">
      <alignment horizontal="center"/>
    </xf>
    <xf numFmtId="0" fontId="0" fillId="0" borderId="27" xfId="0" applyBorder="1" applyAlignment="1">
      <alignment vertical="center"/>
    </xf>
    <xf numFmtId="0" fontId="0" fillId="0" borderId="22" xfId="0" applyBorder="1" applyAlignment="1">
      <alignment vertical="center"/>
    </xf>
    <xf numFmtId="170" fontId="2" fillId="0" borderId="22" xfId="0" applyNumberFormat="1" applyFont="1" applyBorder="1" applyAlignment="1">
      <alignment/>
    </xf>
    <xf numFmtId="0" fontId="0" fillId="0" borderId="25" xfId="0" applyBorder="1" applyAlignment="1">
      <alignment vertical="center"/>
    </xf>
    <xf numFmtId="0" fontId="17" fillId="0" borderId="0" xfId="0" applyFont="1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2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2" fontId="0" fillId="0" borderId="17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9" fillId="0" borderId="1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1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11" xfId="0" applyFont="1" applyFill="1" applyBorder="1" applyAlignment="1">
      <alignment horizontal="center"/>
    </xf>
    <xf numFmtId="0" fontId="17" fillId="0" borderId="11" xfId="0" applyFont="1" applyBorder="1" applyAlignment="1">
      <alignment horizontal="left"/>
    </xf>
    <xf numFmtId="2" fontId="17" fillId="0" borderId="11" xfId="0" applyNumberFormat="1" applyFont="1" applyBorder="1" applyAlignment="1">
      <alignment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1" fontId="19" fillId="0" borderId="0" xfId="0" applyNumberFormat="1" applyFont="1" applyFill="1" applyAlignment="1">
      <alignment horizontal="center"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2" fontId="19" fillId="0" borderId="0" xfId="0" applyNumberFormat="1" applyFont="1" applyAlignment="1">
      <alignment/>
    </xf>
    <xf numFmtId="1" fontId="19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 vertical="top"/>
    </xf>
    <xf numFmtId="1" fontId="19" fillId="0" borderId="0" xfId="0" applyNumberFormat="1" applyFont="1" applyAlignment="1">
      <alignment horizontal="left"/>
    </xf>
    <xf numFmtId="1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45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3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34" fillId="0" borderId="40" xfId="0" applyFont="1" applyBorder="1" applyAlignment="1">
      <alignment/>
    </xf>
    <xf numFmtId="0" fontId="40" fillId="0" borderId="4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4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45" fillId="0" borderId="0" xfId="0" applyFont="1" applyFill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70" fontId="19" fillId="0" borderId="15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70" fontId="21" fillId="0" borderId="15" xfId="0" applyNumberFormat="1" applyFont="1" applyFill="1" applyBorder="1" applyAlignment="1">
      <alignment/>
    </xf>
    <xf numFmtId="170" fontId="21" fillId="0" borderId="15" xfId="0" applyNumberFormat="1" applyFont="1" applyFill="1" applyBorder="1" applyAlignment="1">
      <alignment horizontal="center"/>
    </xf>
    <xf numFmtId="170" fontId="21" fillId="0" borderId="18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0" fontId="19" fillId="0" borderId="11" xfId="0" applyFont="1" applyBorder="1" applyAlignment="1">
      <alignment horizontal="center" vertical="center"/>
    </xf>
    <xf numFmtId="170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70" fontId="4" fillId="0" borderId="11" xfId="0" applyNumberFormat="1" applyFont="1" applyFill="1" applyBorder="1" applyAlignment="1">
      <alignment horizontal="center"/>
    </xf>
    <xf numFmtId="170" fontId="17" fillId="0" borderId="11" xfId="0" applyNumberFormat="1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170" fontId="4" fillId="0" borderId="0" xfId="0" applyNumberFormat="1" applyFont="1" applyFill="1" applyAlignment="1">
      <alignment horizontal="center"/>
    </xf>
    <xf numFmtId="0" fontId="48" fillId="0" borderId="0" xfId="0" applyFont="1" applyAlignment="1">
      <alignment horizontal="center"/>
    </xf>
    <xf numFmtId="170" fontId="47" fillId="0" borderId="0" xfId="0" applyNumberFormat="1" applyFont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3" xfId="0" applyNumberFormat="1" applyFont="1" applyFill="1" applyBorder="1" applyAlignment="1">
      <alignment/>
    </xf>
    <xf numFmtId="1" fontId="19" fillId="0" borderId="13" xfId="0" applyNumberFormat="1" applyFont="1" applyFill="1" applyBorder="1" applyAlignment="1">
      <alignment horizontal="center"/>
    </xf>
    <xf numFmtId="2" fontId="19" fillId="0" borderId="17" xfId="0" applyNumberFormat="1" applyFont="1" applyFill="1" applyBorder="1" applyAlignment="1">
      <alignment/>
    </xf>
    <xf numFmtId="1" fontId="19" fillId="0" borderId="17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17" fillId="0" borderId="11" xfId="0" applyNumberFormat="1" applyFont="1" applyFill="1" applyBorder="1" applyAlignment="1">
      <alignment/>
    </xf>
    <xf numFmtId="1" fontId="19" fillId="0" borderId="11" xfId="0" applyNumberFormat="1" applyFont="1" applyFill="1" applyBorder="1" applyAlignment="1">
      <alignment horizontal="center"/>
    </xf>
    <xf numFmtId="0" fontId="19" fillId="0" borderId="31" xfId="0" applyFont="1" applyBorder="1" applyAlignment="1">
      <alignment/>
    </xf>
    <xf numFmtId="2" fontId="49" fillId="0" borderId="15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2" fontId="49" fillId="0" borderId="17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8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50" fillId="0" borderId="19" xfId="0" applyFont="1" applyBorder="1" applyAlignment="1">
      <alignment horizontal="center" vertical="center" wrapText="1"/>
    </xf>
    <xf numFmtId="2" fontId="49" fillId="0" borderId="14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1" fontId="49" fillId="0" borderId="11" xfId="0" applyNumberFormat="1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0" xfId="0" applyFont="1" applyFill="1" applyBorder="1" applyAlignment="1">
      <alignment/>
    </xf>
    <xf numFmtId="0" fontId="50" fillId="0" borderId="0" xfId="0" applyFont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3" xfId="0" applyFont="1" applyFill="1" applyBorder="1" applyAlignment="1">
      <alignment horizontal="center"/>
    </xf>
    <xf numFmtId="1" fontId="49" fillId="0" borderId="17" xfId="0" applyNumberFormat="1" applyFont="1" applyFill="1" applyBorder="1" applyAlignment="1">
      <alignment horizontal="center"/>
    </xf>
    <xf numFmtId="0" fontId="49" fillId="0" borderId="17" xfId="0" applyFont="1" applyFill="1" applyBorder="1" applyAlignment="1">
      <alignment/>
    </xf>
    <xf numFmtId="0" fontId="49" fillId="0" borderId="17" xfId="0" applyFont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1" fontId="49" fillId="0" borderId="16" xfId="0" applyNumberFormat="1" applyFont="1" applyFill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2" fontId="20" fillId="0" borderId="0" xfId="0" applyNumberFormat="1" applyFont="1" applyFill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/>
    </xf>
    <xf numFmtId="1" fontId="20" fillId="0" borderId="18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vertical="center"/>
    </xf>
    <xf numFmtId="0" fontId="21" fillId="0" borderId="25" xfId="0" applyFont="1" applyFill="1" applyBorder="1" applyAlignment="1">
      <alignment/>
    </xf>
    <xf numFmtId="0" fontId="0" fillId="0" borderId="27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2" fontId="49" fillId="0" borderId="0" xfId="0" applyNumberFormat="1" applyFont="1" applyFill="1" applyBorder="1" applyAlignment="1">
      <alignment horizontal="left" wrapText="1"/>
    </xf>
    <xf numFmtId="2" fontId="49" fillId="0" borderId="17" xfId="0" applyNumberFormat="1" applyFont="1" applyFill="1" applyBorder="1" applyAlignment="1">
      <alignment horizontal="left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49" fillId="0" borderId="11" xfId="0" applyFont="1" applyBorder="1" applyAlignment="1">
      <alignment/>
    </xf>
    <xf numFmtId="1" fontId="49" fillId="0" borderId="0" xfId="0" applyNumberFormat="1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0" fontId="20" fillId="0" borderId="17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2" fontId="20" fillId="0" borderId="0" xfId="0" applyNumberFormat="1" applyFont="1" applyFill="1" applyAlignment="1">
      <alignment horizontal="left"/>
    </xf>
    <xf numFmtId="0" fontId="15" fillId="0" borderId="0" xfId="0" applyFont="1" applyBorder="1" applyAlignment="1">
      <alignment/>
    </xf>
    <xf numFmtId="0" fontId="45" fillId="0" borderId="0" xfId="0" applyFont="1" applyFill="1" applyBorder="1" applyAlignment="1">
      <alignment horizontal="left" vertical="top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/>
    </xf>
    <xf numFmtId="170" fontId="46" fillId="0" borderId="0" xfId="0" applyNumberFormat="1" applyFont="1" applyBorder="1" applyAlignment="1">
      <alignment horizontal="center" shrinkToFit="1"/>
    </xf>
    <xf numFmtId="0" fontId="35" fillId="0" borderId="24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2" fontId="49" fillId="0" borderId="0" xfId="0" applyNumberFormat="1" applyFont="1" applyFill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13" fillId="0" borderId="16" xfId="0" applyFont="1" applyFill="1" applyBorder="1" applyAlignment="1">
      <alignment horizontal="center"/>
    </xf>
    <xf numFmtId="2" fontId="13" fillId="0" borderId="17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7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1" fontId="13" fillId="0" borderId="18" xfId="0" applyNumberFormat="1" applyFont="1" applyFill="1" applyBorder="1" applyAlignment="1">
      <alignment horizontal="center"/>
    </xf>
    <xf numFmtId="0" fontId="31" fillId="0" borderId="24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19" fillId="0" borderId="0" xfId="0" applyFont="1" applyAlignment="1">
      <alignment horizontal="center" vertical="top"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70" fontId="25" fillId="0" borderId="0" xfId="0" applyNumberFormat="1" applyFont="1" applyBorder="1" applyAlignment="1">
      <alignment/>
    </xf>
    <xf numFmtId="170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1" fontId="20" fillId="0" borderId="11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0" fontId="20" fillId="0" borderId="17" xfId="0" applyFont="1" applyBorder="1" applyAlignment="1">
      <alignment/>
    </xf>
    <xf numFmtId="0" fontId="20" fillId="0" borderId="0" xfId="0" applyFont="1" applyFill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49" fontId="20" fillId="0" borderId="0" xfId="0" applyNumberFormat="1" applyFont="1" applyAlignment="1">
      <alignment/>
    </xf>
    <xf numFmtId="170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7" xfId="0" applyFont="1" applyFill="1" applyBorder="1" applyAlignment="1">
      <alignment horizontal="left"/>
    </xf>
    <xf numFmtId="0" fontId="19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left" wrapText="1"/>
    </xf>
    <xf numFmtId="2" fontId="20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Alignment="1">
      <alignment horizontal="left"/>
    </xf>
    <xf numFmtId="2" fontId="19" fillId="0" borderId="0" xfId="0" applyNumberFormat="1" applyFont="1" applyFill="1" applyBorder="1" applyAlignment="1">
      <alignment horizontal="left"/>
    </xf>
    <xf numFmtId="49" fontId="19" fillId="0" borderId="0" xfId="0" applyNumberFormat="1" applyFont="1" applyAlignment="1">
      <alignment/>
    </xf>
    <xf numFmtId="49" fontId="19" fillId="0" borderId="17" xfId="0" applyNumberFormat="1" applyFont="1" applyBorder="1" applyAlignment="1">
      <alignment/>
    </xf>
    <xf numFmtId="1" fontId="45" fillId="0" borderId="15" xfId="0" applyNumberFormat="1" applyFont="1" applyFill="1" applyBorder="1" applyAlignment="1">
      <alignment horizontal="center"/>
    </xf>
    <xf numFmtId="2" fontId="15" fillId="0" borderId="17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19" fillId="0" borderId="31" xfId="0" applyFont="1" applyBorder="1" applyAlignment="1">
      <alignment shrinkToFit="1"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9" fillId="0" borderId="30" xfId="0" applyNumberFormat="1" applyFont="1" applyBorder="1" applyAlignment="1">
      <alignment horizontal="right" vertical="top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170" fontId="23" fillId="0" borderId="0" xfId="0" applyNumberFormat="1" applyFont="1" applyFill="1" applyBorder="1" applyAlignment="1">
      <alignment horizontal="center"/>
    </xf>
    <xf numFmtId="0" fontId="3" fillId="0" borderId="25" xfId="0" applyFont="1" applyBorder="1" applyAlignment="1">
      <alignment/>
    </xf>
    <xf numFmtId="0" fontId="59" fillId="0" borderId="28" xfId="0" applyFont="1" applyBorder="1" applyAlignment="1">
      <alignment/>
    </xf>
    <xf numFmtId="0" fontId="17" fillId="0" borderId="28" xfId="0" applyFont="1" applyBorder="1" applyAlignment="1">
      <alignment/>
    </xf>
    <xf numFmtId="0" fontId="60" fillId="0" borderId="28" xfId="0" applyFont="1" applyBorder="1" applyAlignment="1">
      <alignment/>
    </xf>
    <xf numFmtId="0" fontId="61" fillId="0" borderId="0" xfId="0" applyFont="1" applyBorder="1" applyAlignment="1">
      <alignment/>
    </xf>
    <xf numFmtId="0" fontId="39" fillId="0" borderId="0" xfId="0" applyFont="1" applyBorder="1" applyAlignment="1">
      <alignment/>
    </xf>
    <xf numFmtId="170" fontId="3" fillId="0" borderId="0" xfId="0" applyNumberFormat="1" applyFont="1" applyBorder="1" applyAlignment="1">
      <alignment/>
    </xf>
    <xf numFmtId="170" fontId="37" fillId="0" borderId="0" xfId="0" applyNumberFormat="1" applyFont="1" applyBorder="1" applyAlignment="1">
      <alignment horizontal="center" shrinkToFit="1"/>
    </xf>
    <xf numFmtId="0" fontId="61" fillId="0" borderId="24" xfId="0" applyFont="1" applyBorder="1" applyAlignment="1">
      <alignment/>
    </xf>
    <xf numFmtId="0" fontId="39" fillId="0" borderId="24" xfId="0" applyFont="1" applyBorder="1" applyAlignment="1">
      <alignment/>
    </xf>
    <xf numFmtId="0" fontId="20" fillId="0" borderId="24" xfId="0" applyFont="1" applyBorder="1" applyAlignment="1">
      <alignment/>
    </xf>
    <xf numFmtId="0" fontId="19" fillId="0" borderId="28" xfId="0" applyFont="1" applyFill="1" applyBorder="1" applyAlignment="1">
      <alignment horizontal="left"/>
    </xf>
    <xf numFmtId="0" fontId="62" fillId="0" borderId="27" xfId="0" applyFont="1" applyFill="1" applyBorder="1" applyAlignment="1">
      <alignment/>
    </xf>
    <xf numFmtId="0" fontId="62" fillId="0" borderId="29" xfId="0" applyFont="1" applyFill="1" applyBorder="1" applyAlignment="1">
      <alignment/>
    </xf>
    <xf numFmtId="170" fontId="63" fillId="0" borderId="25" xfId="0" applyNumberFormat="1" applyFont="1" applyFill="1" applyBorder="1" applyAlignment="1">
      <alignment horizontal="center"/>
    </xf>
    <xf numFmtId="171" fontId="21" fillId="0" borderId="17" xfId="0" applyNumberFormat="1" applyFont="1" applyFill="1" applyBorder="1" applyAlignment="1">
      <alignment horizontal="center" vertical="center"/>
    </xf>
    <xf numFmtId="171" fontId="47" fillId="0" borderId="0" xfId="0" applyNumberFormat="1" applyFont="1" applyAlignment="1">
      <alignment horizontal="center"/>
    </xf>
    <xf numFmtId="0" fontId="0" fillId="0" borderId="31" xfId="0" applyFont="1" applyBorder="1" applyAlignment="1">
      <alignment shrinkToFit="1"/>
    </xf>
    <xf numFmtId="0" fontId="20" fillId="0" borderId="11" xfId="0" applyFont="1" applyFill="1" applyBorder="1" applyAlignment="1">
      <alignment/>
    </xf>
    <xf numFmtId="0" fontId="19" fillId="0" borderId="11" xfId="0" applyFont="1" applyFill="1" applyBorder="1" applyAlignment="1">
      <alignment vertical="center"/>
    </xf>
    <xf numFmtId="2" fontId="19" fillId="20" borderId="0" xfId="0" applyNumberFormat="1" applyFont="1" applyFill="1" applyBorder="1" applyAlignment="1">
      <alignment/>
    </xf>
    <xf numFmtId="0" fontId="4" fillId="0" borderId="31" xfId="0" applyFont="1" applyBorder="1" applyAlignment="1">
      <alignment/>
    </xf>
    <xf numFmtId="0" fontId="13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1" fontId="13" fillId="0" borderId="15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81" fillId="0" borderId="31" xfId="0" applyFont="1" applyBorder="1" applyAlignment="1">
      <alignment vertical="center" wrapText="1"/>
    </xf>
    <xf numFmtId="1" fontId="49" fillId="0" borderId="11" xfId="0" applyNumberFormat="1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49" fillId="0" borderId="18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1" fontId="20" fillId="0" borderId="11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2" fontId="20" fillId="21" borderId="0" xfId="0" applyNumberFormat="1" applyFont="1" applyFill="1" applyBorder="1" applyAlignment="1">
      <alignment horizontal="left"/>
    </xf>
    <xf numFmtId="0" fontId="0" fillId="0" borderId="31" xfId="0" applyBorder="1" applyAlignment="1">
      <alignment wrapText="1"/>
    </xf>
    <xf numFmtId="0" fontId="16" fillId="0" borderId="31" xfId="0" applyFont="1" applyBorder="1" applyAlignment="1">
      <alignment/>
    </xf>
    <xf numFmtId="0" fontId="0" fillId="0" borderId="0" xfId="0" applyNumberFormat="1" applyFont="1" applyAlignment="1">
      <alignment/>
    </xf>
    <xf numFmtId="0" fontId="19" fillId="0" borderId="31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6"/>
  <sheetViews>
    <sheetView view="pageBreakPreview" zoomScale="60" zoomScaleNormal="85" zoomScalePageLayoutView="0" workbookViewId="0" topLeftCell="A1">
      <selection activeCell="Q28" sqref="Q28"/>
    </sheetView>
  </sheetViews>
  <sheetFormatPr defaultColWidth="9.140625" defaultRowHeight="12.75"/>
  <cols>
    <col min="1" max="1" width="4.421875" style="0" customWidth="1"/>
    <col min="2" max="2" width="21.421875" style="0" customWidth="1"/>
    <col min="3" max="3" width="12.28125" style="0" customWidth="1"/>
    <col min="5" max="5" width="18.00390625" style="0" customWidth="1"/>
    <col min="6" max="6" width="10.8515625" style="0" customWidth="1"/>
    <col min="7" max="8" width="12.8515625" style="0" customWidth="1"/>
    <col min="9" max="9" width="10.57421875" style="0" customWidth="1"/>
    <col min="10" max="10" width="11.140625" style="0" customWidth="1"/>
    <col min="11" max="11" width="14.421875" style="0" customWidth="1"/>
    <col min="12" max="12" width="13.57421875" style="0" customWidth="1"/>
    <col min="13" max="13" width="11.8515625" style="0" customWidth="1"/>
    <col min="14" max="14" width="10.421875" style="0" customWidth="1"/>
    <col min="15" max="15" width="12.8515625" style="0" customWidth="1"/>
    <col min="16" max="16" width="12.7109375" style="0" customWidth="1"/>
    <col min="17" max="17" width="13.7109375" style="0" customWidth="1"/>
  </cols>
  <sheetData>
    <row r="1" spans="1:17" ht="26.25">
      <c r="A1" s="1" t="s">
        <v>256</v>
      </c>
      <c r="Q1" s="244" t="s">
        <v>393</v>
      </c>
    </row>
    <row r="2" spans="1:11" ht="15">
      <c r="A2" s="18" t="s">
        <v>257</v>
      </c>
      <c r="K2" s="111"/>
    </row>
    <row r="3" spans="1:8" ht="23.25">
      <c r="A3" s="254" t="s">
        <v>0</v>
      </c>
      <c r="H3" s="4"/>
    </row>
    <row r="4" spans="1:16" ht="24" thickBot="1">
      <c r="A4" s="254" t="s">
        <v>258</v>
      </c>
      <c r="G4" s="21"/>
      <c r="H4" s="21"/>
      <c r="I4" s="111" t="s">
        <v>8</v>
      </c>
      <c r="J4" s="21"/>
      <c r="K4" s="21"/>
      <c r="L4" s="21"/>
      <c r="M4" s="21"/>
      <c r="N4" s="111" t="s">
        <v>7</v>
      </c>
      <c r="O4" s="21"/>
      <c r="P4" s="21"/>
    </row>
    <row r="5" spans="1:17" s="5" customFormat="1" ht="58.5" customHeight="1" thickBot="1" thickTop="1">
      <c r="A5" s="112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">
        <v>390</v>
      </c>
      <c r="H5" s="41" t="s">
        <v>391</v>
      </c>
      <c r="I5" s="41" t="s">
        <v>4</v>
      </c>
      <c r="J5" s="41" t="s">
        <v>5</v>
      </c>
      <c r="K5" s="42" t="s">
        <v>6</v>
      </c>
      <c r="L5" s="43" t="str">
        <f>G5</f>
        <v>FINAL READING 01/10/10</v>
      </c>
      <c r="M5" s="41" t="str">
        <f>H5</f>
        <v>INTIAL READING 01/09/10</v>
      </c>
      <c r="N5" s="41" t="s">
        <v>4</v>
      </c>
      <c r="O5" s="41" t="s">
        <v>5</v>
      </c>
      <c r="P5" s="42" t="s">
        <v>6</v>
      </c>
      <c r="Q5" s="42" t="s">
        <v>329</v>
      </c>
    </row>
    <row r="6" spans="1:12" ht="6.75" customHeight="1" thickBot="1" thickTop="1">
      <c r="A6" s="8"/>
      <c r="B6" s="9"/>
      <c r="C6" s="8"/>
      <c r="D6" s="8"/>
      <c r="E6" s="8"/>
      <c r="F6" s="8"/>
      <c r="L6" s="114"/>
    </row>
    <row r="7" spans="1:17" ht="15.75" customHeight="1" thickTop="1">
      <c r="A7" s="401"/>
      <c r="B7" s="517"/>
      <c r="C7" s="475"/>
      <c r="D7" s="475"/>
      <c r="E7" s="475"/>
      <c r="F7" s="475"/>
      <c r="G7" s="26"/>
      <c r="H7" s="27"/>
      <c r="I7" s="27"/>
      <c r="J7" s="27"/>
      <c r="K7" s="37"/>
      <c r="L7" s="26"/>
      <c r="M7" s="27"/>
      <c r="N7" s="27"/>
      <c r="O7" s="27"/>
      <c r="P7" s="37"/>
      <c r="Q7" s="205"/>
    </row>
    <row r="8" spans="1:17" ht="15.75" customHeight="1">
      <c r="A8" s="403"/>
      <c r="B8" s="519" t="s">
        <v>15</v>
      </c>
      <c r="C8" s="493"/>
      <c r="D8" s="527"/>
      <c r="E8" s="527"/>
      <c r="F8" s="493"/>
      <c r="G8" s="113"/>
      <c r="H8" s="23"/>
      <c r="I8" s="23"/>
      <c r="J8" s="23"/>
      <c r="K8" s="272"/>
      <c r="L8" s="113"/>
      <c r="M8" s="23"/>
      <c r="N8" s="23"/>
      <c r="O8" s="23"/>
      <c r="P8" s="272"/>
      <c r="Q8" s="206"/>
    </row>
    <row r="9" spans="1:17" ht="15.75" customHeight="1">
      <c r="A9" s="403">
        <v>1</v>
      </c>
      <c r="B9" s="518" t="s">
        <v>16</v>
      </c>
      <c r="C9" s="493">
        <v>4864904</v>
      </c>
      <c r="D9" s="526" t="s">
        <v>13</v>
      </c>
      <c r="E9" s="482" t="s">
        <v>367</v>
      </c>
      <c r="F9" s="493">
        <v>-1000</v>
      </c>
      <c r="G9" s="502">
        <v>23601</v>
      </c>
      <c r="H9" s="503">
        <v>23610</v>
      </c>
      <c r="I9" s="503">
        <f aca="true" t="shared" si="0" ref="I9:I55">G9-H9</f>
        <v>-9</v>
      </c>
      <c r="J9" s="503">
        <f aca="true" t="shared" si="1" ref="J9:J55">$F9*I9</f>
        <v>9000</v>
      </c>
      <c r="K9" s="504">
        <f aca="true" t="shared" si="2" ref="K9:K55">J9/1000000</f>
        <v>0.009</v>
      </c>
      <c r="L9" s="502">
        <v>979300</v>
      </c>
      <c r="M9" s="503">
        <v>979295</v>
      </c>
      <c r="N9" s="503">
        <f>L9-M9</f>
        <v>5</v>
      </c>
      <c r="O9" s="503">
        <f aca="true" t="shared" si="3" ref="O9:O55">$F9*N9</f>
        <v>-5000</v>
      </c>
      <c r="P9" s="504">
        <f aca="true" t="shared" si="4" ref="P9:P55">O9/1000000</f>
        <v>-0.005</v>
      </c>
      <c r="Q9" s="206"/>
    </row>
    <row r="10" spans="1:17" ht="15.75" customHeight="1">
      <c r="A10" s="403">
        <v>2</v>
      </c>
      <c r="B10" s="518" t="s">
        <v>17</v>
      </c>
      <c r="C10" s="493">
        <v>4902499</v>
      </c>
      <c r="D10" s="526" t="s">
        <v>13</v>
      </c>
      <c r="E10" s="482" t="s">
        <v>367</v>
      </c>
      <c r="F10" s="493">
        <v>-1000</v>
      </c>
      <c r="G10" s="505">
        <v>1000581</v>
      </c>
      <c r="H10" s="503">
        <v>998898</v>
      </c>
      <c r="I10" s="503">
        <f t="shared" si="0"/>
        <v>1683</v>
      </c>
      <c r="J10" s="503">
        <f t="shared" si="1"/>
        <v>-1683000</v>
      </c>
      <c r="K10" s="504">
        <f t="shared" si="2"/>
        <v>-1.683</v>
      </c>
      <c r="L10" s="502">
        <v>995882</v>
      </c>
      <c r="M10" s="503">
        <v>995920</v>
      </c>
      <c r="N10" s="503">
        <f>L10-M10</f>
        <v>-38</v>
      </c>
      <c r="O10" s="503">
        <f t="shared" si="3"/>
        <v>38000</v>
      </c>
      <c r="P10" s="504">
        <f t="shared" si="4"/>
        <v>0.038</v>
      </c>
      <c r="Q10" s="629" t="s">
        <v>331</v>
      </c>
    </row>
    <row r="11" spans="1:17" ht="15.75" customHeight="1">
      <c r="A11" s="403">
        <v>3</v>
      </c>
      <c r="B11" s="518" t="s">
        <v>18</v>
      </c>
      <c r="C11" s="493">
        <v>4864905</v>
      </c>
      <c r="D11" s="526" t="s">
        <v>13</v>
      </c>
      <c r="E11" s="482" t="s">
        <v>367</v>
      </c>
      <c r="F11" s="493">
        <v>-1000</v>
      </c>
      <c r="G11" s="502">
        <v>20430</v>
      </c>
      <c r="H11" s="503">
        <v>20334</v>
      </c>
      <c r="I11" s="503">
        <f t="shared" si="0"/>
        <v>96</v>
      </c>
      <c r="J11" s="503">
        <f t="shared" si="1"/>
        <v>-96000</v>
      </c>
      <c r="K11" s="504">
        <f t="shared" si="2"/>
        <v>-0.096</v>
      </c>
      <c r="L11" s="502">
        <v>1274</v>
      </c>
      <c r="M11" s="503">
        <v>1329</v>
      </c>
      <c r="N11" s="503">
        <f>L11-M11</f>
        <v>-55</v>
      </c>
      <c r="O11" s="503">
        <f t="shared" si="3"/>
        <v>55000</v>
      </c>
      <c r="P11" s="504">
        <f t="shared" si="4"/>
        <v>0.055</v>
      </c>
      <c r="Q11" s="206"/>
    </row>
    <row r="12" spans="1:17" ht="15.75" customHeight="1">
      <c r="A12" s="403"/>
      <c r="B12" s="519" t="s">
        <v>19</v>
      </c>
      <c r="C12" s="493"/>
      <c r="D12" s="527"/>
      <c r="E12" s="527"/>
      <c r="F12" s="493"/>
      <c r="G12" s="502"/>
      <c r="H12" s="503"/>
      <c r="I12" s="503"/>
      <c r="J12" s="503"/>
      <c r="K12" s="504"/>
      <c r="L12" s="502"/>
      <c r="M12" s="503"/>
      <c r="N12" s="503"/>
      <c r="O12" s="503"/>
      <c r="P12" s="504"/>
      <c r="Q12" s="206"/>
    </row>
    <row r="13" spans="1:17" ht="15.75" customHeight="1">
      <c r="A13" s="403">
        <v>4</v>
      </c>
      <c r="B13" s="518" t="s">
        <v>16</v>
      </c>
      <c r="C13" s="493">
        <v>4864912</v>
      </c>
      <c r="D13" s="526" t="s">
        <v>13</v>
      </c>
      <c r="E13" s="482" t="s">
        <v>367</v>
      </c>
      <c r="F13" s="493">
        <v>-1000</v>
      </c>
      <c r="G13" s="502">
        <v>974083</v>
      </c>
      <c r="H13" s="503">
        <v>973978</v>
      </c>
      <c r="I13" s="503">
        <f t="shared" si="0"/>
        <v>105</v>
      </c>
      <c r="J13" s="503">
        <f t="shared" si="1"/>
        <v>-105000</v>
      </c>
      <c r="K13" s="504">
        <f t="shared" si="2"/>
        <v>-0.105</v>
      </c>
      <c r="L13" s="502">
        <v>989295</v>
      </c>
      <c r="M13" s="503">
        <v>989514</v>
      </c>
      <c r="N13" s="503">
        <f>L13-M13</f>
        <v>-219</v>
      </c>
      <c r="O13" s="503">
        <f t="shared" si="3"/>
        <v>219000</v>
      </c>
      <c r="P13" s="504">
        <f t="shared" si="4"/>
        <v>0.219</v>
      </c>
      <c r="Q13" s="206"/>
    </row>
    <row r="14" spans="1:17" ht="15.75" customHeight="1">
      <c r="A14" s="403">
        <v>5</v>
      </c>
      <c r="B14" s="518" t="s">
        <v>17</v>
      </c>
      <c r="C14" s="493">
        <v>4864913</v>
      </c>
      <c r="D14" s="526" t="s">
        <v>13</v>
      </c>
      <c r="E14" s="482" t="s">
        <v>367</v>
      </c>
      <c r="F14" s="493">
        <v>-1000</v>
      </c>
      <c r="G14" s="502">
        <v>928459</v>
      </c>
      <c r="H14" s="503">
        <v>928886</v>
      </c>
      <c r="I14" s="503">
        <f t="shared" si="0"/>
        <v>-427</v>
      </c>
      <c r="J14" s="503">
        <f t="shared" si="1"/>
        <v>427000</v>
      </c>
      <c r="K14" s="504">
        <f t="shared" si="2"/>
        <v>0.427</v>
      </c>
      <c r="L14" s="502">
        <v>961782</v>
      </c>
      <c r="M14" s="503">
        <v>964272</v>
      </c>
      <c r="N14" s="503">
        <f>L14-M14</f>
        <v>-2490</v>
      </c>
      <c r="O14" s="503">
        <f t="shared" si="3"/>
        <v>2490000</v>
      </c>
      <c r="P14" s="504">
        <f t="shared" si="4"/>
        <v>2.49</v>
      </c>
      <c r="Q14" s="206"/>
    </row>
    <row r="15" spans="1:17" ht="15.75" customHeight="1">
      <c r="A15" s="403"/>
      <c r="B15" s="519" t="s">
        <v>22</v>
      </c>
      <c r="C15" s="493"/>
      <c r="D15" s="527"/>
      <c r="E15" s="482"/>
      <c r="F15" s="493"/>
      <c r="G15" s="502"/>
      <c r="H15" s="503"/>
      <c r="I15" s="503"/>
      <c r="J15" s="503"/>
      <c r="K15" s="504"/>
      <c r="L15" s="502"/>
      <c r="M15" s="503"/>
      <c r="N15" s="503"/>
      <c r="O15" s="503"/>
      <c r="P15" s="504"/>
      <c r="Q15" s="206"/>
    </row>
    <row r="16" spans="1:17" ht="15.75" customHeight="1">
      <c r="A16" s="403">
        <v>6</v>
      </c>
      <c r="B16" s="518" t="s">
        <v>16</v>
      </c>
      <c r="C16" s="493">
        <v>4864982</v>
      </c>
      <c r="D16" s="526" t="s">
        <v>13</v>
      </c>
      <c r="E16" s="482" t="s">
        <v>367</v>
      </c>
      <c r="F16" s="493">
        <v>-1000</v>
      </c>
      <c r="G16" s="502">
        <v>14861</v>
      </c>
      <c r="H16" s="503">
        <v>14831</v>
      </c>
      <c r="I16" s="503">
        <f t="shared" si="0"/>
        <v>30</v>
      </c>
      <c r="J16" s="503">
        <f t="shared" si="1"/>
        <v>-30000</v>
      </c>
      <c r="K16" s="504">
        <f t="shared" si="2"/>
        <v>-0.03</v>
      </c>
      <c r="L16" s="502">
        <v>8748</v>
      </c>
      <c r="M16" s="503">
        <v>8946</v>
      </c>
      <c r="N16" s="503">
        <f>L16-M16</f>
        <v>-198</v>
      </c>
      <c r="O16" s="503">
        <f t="shared" si="3"/>
        <v>198000</v>
      </c>
      <c r="P16" s="504">
        <f t="shared" si="4"/>
        <v>0.198</v>
      </c>
      <c r="Q16" s="206"/>
    </row>
    <row r="17" spans="1:17" ht="15.75" customHeight="1">
      <c r="A17" s="403">
        <v>7</v>
      </c>
      <c r="B17" s="518" t="s">
        <v>17</v>
      </c>
      <c r="C17" s="493">
        <v>4864983</v>
      </c>
      <c r="D17" s="526" t="s">
        <v>13</v>
      </c>
      <c r="E17" s="482" t="s">
        <v>367</v>
      </c>
      <c r="F17" s="493">
        <v>-1000</v>
      </c>
      <c r="G17" s="502">
        <v>15753</v>
      </c>
      <c r="H17" s="503">
        <v>15723</v>
      </c>
      <c r="I17" s="503">
        <f t="shared" si="0"/>
        <v>30</v>
      </c>
      <c r="J17" s="503">
        <f t="shared" si="1"/>
        <v>-30000</v>
      </c>
      <c r="K17" s="504">
        <f t="shared" si="2"/>
        <v>-0.03</v>
      </c>
      <c r="L17" s="502">
        <v>6005</v>
      </c>
      <c r="M17" s="503">
        <v>6202</v>
      </c>
      <c r="N17" s="503">
        <f>L17-M17</f>
        <v>-197</v>
      </c>
      <c r="O17" s="503">
        <f t="shared" si="3"/>
        <v>197000</v>
      </c>
      <c r="P17" s="504">
        <f t="shared" si="4"/>
        <v>0.197</v>
      </c>
      <c r="Q17" s="206"/>
    </row>
    <row r="18" spans="1:17" ht="15.75" customHeight="1">
      <c r="A18" s="403">
        <v>8</v>
      </c>
      <c r="B18" s="518" t="s">
        <v>23</v>
      </c>
      <c r="C18" s="493">
        <v>4864953</v>
      </c>
      <c r="D18" s="526" t="s">
        <v>13</v>
      </c>
      <c r="E18" s="482" t="s">
        <v>367</v>
      </c>
      <c r="F18" s="493">
        <v>-1000</v>
      </c>
      <c r="G18" s="502">
        <v>10416</v>
      </c>
      <c r="H18" s="503">
        <v>8316</v>
      </c>
      <c r="I18" s="503">
        <f t="shared" si="0"/>
        <v>2100</v>
      </c>
      <c r="J18" s="503">
        <f t="shared" si="1"/>
        <v>-2100000</v>
      </c>
      <c r="K18" s="504">
        <f t="shared" si="2"/>
        <v>-2.1</v>
      </c>
      <c r="L18" s="502">
        <v>995920</v>
      </c>
      <c r="M18" s="503">
        <v>995925</v>
      </c>
      <c r="N18" s="503">
        <f>L18-M18</f>
        <v>-5</v>
      </c>
      <c r="O18" s="503">
        <f t="shared" si="3"/>
        <v>5000</v>
      </c>
      <c r="P18" s="504">
        <f t="shared" si="4"/>
        <v>0.005</v>
      </c>
      <c r="Q18" s="206"/>
    </row>
    <row r="19" spans="1:17" ht="15.75" customHeight="1">
      <c r="A19" s="403">
        <v>9</v>
      </c>
      <c r="B19" s="518" t="s">
        <v>24</v>
      </c>
      <c r="C19" s="493">
        <v>4864984</v>
      </c>
      <c r="D19" s="526" t="s">
        <v>13</v>
      </c>
      <c r="E19" s="482" t="s">
        <v>367</v>
      </c>
      <c r="F19" s="493">
        <v>-1000</v>
      </c>
      <c r="G19" s="502">
        <v>7427</v>
      </c>
      <c r="H19" s="503">
        <v>6051</v>
      </c>
      <c r="I19" s="503">
        <f t="shared" si="0"/>
        <v>1376</v>
      </c>
      <c r="J19" s="503">
        <f t="shared" si="1"/>
        <v>-1376000</v>
      </c>
      <c r="K19" s="504">
        <f t="shared" si="2"/>
        <v>-1.376</v>
      </c>
      <c r="L19" s="502">
        <v>988359</v>
      </c>
      <c r="M19" s="503">
        <v>988366</v>
      </c>
      <c r="N19" s="503">
        <f>L19-M19</f>
        <v>-7</v>
      </c>
      <c r="O19" s="503">
        <f t="shared" si="3"/>
        <v>7000</v>
      </c>
      <c r="P19" s="504">
        <f t="shared" si="4"/>
        <v>0.007</v>
      </c>
      <c r="Q19" s="206"/>
    </row>
    <row r="20" spans="1:17" ht="15.75" customHeight="1">
      <c r="A20" s="403"/>
      <c r="B20" s="519" t="s">
        <v>25</v>
      </c>
      <c r="C20" s="493"/>
      <c r="D20" s="527"/>
      <c r="E20" s="482"/>
      <c r="F20" s="493"/>
      <c r="G20" s="502"/>
      <c r="H20" s="503"/>
      <c r="I20" s="503"/>
      <c r="J20" s="503"/>
      <c r="K20" s="504"/>
      <c r="L20" s="502"/>
      <c r="M20" s="503"/>
      <c r="N20" s="503"/>
      <c r="O20" s="503"/>
      <c r="P20" s="504"/>
      <c r="Q20" s="206"/>
    </row>
    <row r="21" spans="1:17" ht="15.75" customHeight="1">
      <c r="A21" s="403">
        <v>10</v>
      </c>
      <c r="B21" s="518" t="s">
        <v>16</v>
      </c>
      <c r="C21" s="493">
        <v>4864939</v>
      </c>
      <c r="D21" s="526" t="s">
        <v>13</v>
      </c>
      <c r="E21" s="482" t="s">
        <v>367</v>
      </c>
      <c r="F21" s="493">
        <v>-1000</v>
      </c>
      <c r="G21" s="502">
        <v>34698</v>
      </c>
      <c r="H21" s="503">
        <v>33525</v>
      </c>
      <c r="I21" s="503">
        <f t="shared" si="0"/>
        <v>1173</v>
      </c>
      <c r="J21" s="503">
        <f t="shared" si="1"/>
        <v>-1173000</v>
      </c>
      <c r="K21" s="504">
        <f t="shared" si="2"/>
        <v>-1.173</v>
      </c>
      <c r="L21" s="502">
        <v>9991</v>
      </c>
      <c r="M21" s="503">
        <v>9999</v>
      </c>
      <c r="N21" s="503">
        <f>L21-M21</f>
        <v>-8</v>
      </c>
      <c r="O21" s="503">
        <f t="shared" si="3"/>
        <v>8000</v>
      </c>
      <c r="P21" s="504">
        <f t="shared" si="4"/>
        <v>0.008</v>
      </c>
      <c r="Q21" s="206"/>
    </row>
    <row r="22" spans="1:17" ht="15.75" customHeight="1">
      <c r="A22" s="403">
        <v>11</v>
      </c>
      <c r="B22" s="518" t="s">
        <v>26</v>
      </c>
      <c r="C22" s="493">
        <v>4864940</v>
      </c>
      <c r="D22" s="526" t="s">
        <v>13</v>
      </c>
      <c r="E22" s="482" t="s">
        <v>367</v>
      </c>
      <c r="F22" s="493">
        <v>-1000</v>
      </c>
      <c r="G22" s="502">
        <v>5615</v>
      </c>
      <c r="H22" s="503">
        <v>5859</v>
      </c>
      <c r="I22" s="503">
        <f t="shared" si="0"/>
        <v>-244</v>
      </c>
      <c r="J22" s="503">
        <f t="shared" si="1"/>
        <v>244000</v>
      </c>
      <c r="K22" s="504">
        <f t="shared" si="2"/>
        <v>0.244</v>
      </c>
      <c r="L22" s="502">
        <v>4239</v>
      </c>
      <c r="M22" s="503">
        <v>4244</v>
      </c>
      <c r="N22" s="503">
        <f>L22-M22</f>
        <v>-5</v>
      </c>
      <c r="O22" s="503">
        <f t="shared" si="3"/>
        <v>5000</v>
      </c>
      <c r="P22" s="504">
        <f t="shared" si="4"/>
        <v>0.005</v>
      </c>
      <c r="Q22" s="206"/>
    </row>
    <row r="23" spans="1:17" ht="15.75" customHeight="1">
      <c r="A23" s="403">
        <v>12</v>
      </c>
      <c r="B23" s="518" t="s">
        <v>27</v>
      </c>
      <c r="C23" s="493">
        <v>4865060</v>
      </c>
      <c r="D23" s="526" t="s">
        <v>13</v>
      </c>
      <c r="E23" s="482" t="s">
        <v>367</v>
      </c>
      <c r="F23" s="493">
        <v>1000</v>
      </c>
      <c r="G23" s="502">
        <v>982870</v>
      </c>
      <c r="H23" s="503">
        <v>985442</v>
      </c>
      <c r="I23" s="503">
        <f t="shared" si="0"/>
        <v>-2572</v>
      </c>
      <c r="J23" s="503">
        <f t="shared" si="1"/>
        <v>-2572000</v>
      </c>
      <c r="K23" s="504">
        <f t="shared" si="2"/>
        <v>-2.572</v>
      </c>
      <c r="L23" s="502">
        <v>920614</v>
      </c>
      <c r="M23" s="503">
        <v>920614</v>
      </c>
      <c r="N23" s="503">
        <f>L23-M23</f>
        <v>0</v>
      </c>
      <c r="O23" s="503">
        <f t="shared" si="3"/>
        <v>0</v>
      </c>
      <c r="P23" s="504">
        <f t="shared" si="4"/>
        <v>0</v>
      </c>
      <c r="Q23" s="206"/>
    </row>
    <row r="24" spans="1:17" ht="15.75" customHeight="1">
      <c r="A24" s="403"/>
      <c r="B24" s="519" t="s">
        <v>28</v>
      </c>
      <c r="C24" s="493"/>
      <c r="D24" s="527"/>
      <c r="E24" s="482"/>
      <c r="F24" s="493"/>
      <c r="G24" s="502"/>
      <c r="H24" s="503"/>
      <c r="I24" s="503"/>
      <c r="J24" s="503"/>
      <c r="K24" s="504"/>
      <c r="L24" s="502"/>
      <c r="M24" s="503"/>
      <c r="N24" s="503"/>
      <c r="O24" s="503"/>
      <c r="P24" s="504"/>
      <c r="Q24" s="206"/>
    </row>
    <row r="25" spans="1:17" ht="15.75" customHeight="1">
      <c r="A25" s="403">
        <v>13</v>
      </c>
      <c r="B25" s="518" t="s">
        <v>16</v>
      </c>
      <c r="C25" s="493">
        <v>4865034</v>
      </c>
      <c r="D25" s="526" t="s">
        <v>13</v>
      </c>
      <c r="E25" s="482" t="s">
        <v>367</v>
      </c>
      <c r="F25" s="493">
        <v>-1000</v>
      </c>
      <c r="G25" s="502">
        <v>998584</v>
      </c>
      <c r="H25" s="503">
        <v>999129</v>
      </c>
      <c r="I25" s="503">
        <f t="shared" si="0"/>
        <v>-545</v>
      </c>
      <c r="J25" s="503">
        <f t="shared" si="1"/>
        <v>545000</v>
      </c>
      <c r="K25" s="504">
        <f t="shared" si="2"/>
        <v>0.545</v>
      </c>
      <c r="L25" s="502">
        <v>15285</v>
      </c>
      <c r="M25" s="503">
        <v>15315</v>
      </c>
      <c r="N25" s="503">
        <f>L25-M25</f>
        <v>-30</v>
      </c>
      <c r="O25" s="503">
        <f t="shared" si="3"/>
        <v>30000</v>
      </c>
      <c r="P25" s="504">
        <f t="shared" si="4"/>
        <v>0.03</v>
      </c>
      <c r="Q25" s="206"/>
    </row>
    <row r="26" spans="1:17" ht="15.75" customHeight="1">
      <c r="A26" s="403">
        <v>14</v>
      </c>
      <c r="B26" s="518" t="s">
        <v>17</v>
      </c>
      <c r="C26" s="493">
        <v>4865035</v>
      </c>
      <c r="D26" s="526" t="s">
        <v>13</v>
      </c>
      <c r="E26" s="482" t="s">
        <v>367</v>
      </c>
      <c r="F26" s="493">
        <v>-1000</v>
      </c>
      <c r="G26" s="502">
        <v>998328</v>
      </c>
      <c r="H26" s="503">
        <v>998476</v>
      </c>
      <c r="I26" s="503">
        <f t="shared" si="0"/>
        <v>-148</v>
      </c>
      <c r="J26" s="503">
        <f t="shared" si="1"/>
        <v>148000</v>
      </c>
      <c r="K26" s="504">
        <f t="shared" si="2"/>
        <v>0.148</v>
      </c>
      <c r="L26" s="502">
        <v>18265</v>
      </c>
      <c r="M26" s="503">
        <v>18252</v>
      </c>
      <c r="N26" s="503">
        <f>L26-M26</f>
        <v>13</v>
      </c>
      <c r="O26" s="503">
        <f t="shared" si="3"/>
        <v>-13000</v>
      </c>
      <c r="P26" s="504">
        <f t="shared" si="4"/>
        <v>-0.013</v>
      </c>
      <c r="Q26" s="206"/>
    </row>
    <row r="27" spans="1:17" ht="15.75" customHeight="1">
      <c r="A27" s="403">
        <v>15</v>
      </c>
      <c r="B27" s="518" t="s">
        <v>18</v>
      </c>
      <c r="C27" s="493">
        <v>4902500</v>
      </c>
      <c r="D27" s="526" t="s">
        <v>13</v>
      </c>
      <c r="E27" s="482" t="s">
        <v>367</v>
      </c>
      <c r="F27" s="493">
        <v>-1000</v>
      </c>
      <c r="G27" s="502">
        <v>757</v>
      </c>
      <c r="H27" s="503">
        <v>837</v>
      </c>
      <c r="I27" s="503">
        <f t="shared" si="0"/>
        <v>-80</v>
      </c>
      <c r="J27" s="503">
        <f t="shared" si="1"/>
        <v>80000</v>
      </c>
      <c r="K27" s="504">
        <f t="shared" si="2"/>
        <v>0.08</v>
      </c>
      <c r="L27" s="502">
        <v>20030</v>
      </c>
      <c r="M27" s="503">
        <v>20019</v>
      </c>
      <c r="N27" s="503">
        <f>L27-M27</f>
        <v>11</v>
      </c>
      <c r="O27" s="503">
        <f t="shared" si="3"/>
        <v>-11000</v>
      </c>
      <c r="P27" s="504">
        <f t="shared" si="4"/>
        <v>-0.011</v>
      </c>
      <c r="Q27" s="206"/>
    </row>
    <row r="28" spans="1:17" ht="15.75" customHeight="1">
      <c r="A28" s="403"/>
      <c r="B28" s="518"/>
      <c r="C28" s="493"/>
      <c r="D28" s="526"/>
      <c r="E28" s="482"/>
      <c r="F28" s="493"/>
      <c r="G28" s="502"/>
      <c r="H28" s="503"/>
      <c r="I28" s="503"/>
      <c r="J28" s="503"/>
      <c r="K28" s="504"/>
      <c r="L28" s="502"/>
      <c r="M28" s="503"/>
      <c r="N28" s="503"/>
      <c r="O28" s="503"/>
      <c r="P28" s="504"/>
      <c r="Q28" s="206"/>
    </row>
    <row r="29" spans="1:17" ht="15.75" customHeight="1">
      <c r="A29" s="403"/>
      <c r="B29" s="519" t="s">
        <v>29</v>
      </c>
      <c r="C29" s="493"/>
      <c r="D29" s="527"/>
      <c r="E29" s="482"/>
      <c r="F29" s="493"/>
      <c r="G29" s="502"/>
      <c r="H29" s="503"/>
      <c r="I29" s="503"/>
      <c r="J29" s="503"/>
      <c r="K29" s="504"/>
      <c r="L29" s="502"/>
      <c r="M29" s="503"/>
      <c r="N29" s="503"/>
      <c r="O29" s="503"/>
      <c r="P29" s="504"/>
      <c r="Q29" s="206"/>
    </row>
    <row r="30" spans="1:17" ht="15.75" customHeight="1">
      <c r="A30" s="403">
        <v>16</v>
      </c>
      <c r="B30" s="518" t="s">
        <v>30</v>
      </c>
      <c r="C30" s="493">
        <v>4864886</v>
      </c>
      <c r="D30" s="526" t="s">
        <v>13</v>
      </c>
      <c r="E30" s="482" t="s">
        <v>367</v>
      </c>
      <c r="F30" s="493">
        <v>1000</v>
      </c>
      <c r="G30" s="502">
        <v>128</v>
      </c>
      <c r="H30" s="503">
        <v>131</v>
      </c>
      <c r="I30" s="503">
        <f t="shared" si="0"/>
        <v>-3</v>
      </c>
      <c r="J30" s="503">
        <f t="shared" si="1"/>
        <v>-3000</v>
      </c>
      <c r="K30" s="504">
        <f t="shared" si="2"/>
        <v>-0.003</v>
      </c>
      <c r="L30" s="502">
        <v>31521</v>
      </c>
      <c r="M30" s="503">
        <v>32178</v>
      </c>
      <c r="N30" s="503">
        <f>L30-M30</f>
        <v>-657</v>
      </c>
      <c r="O30" s="503">
        <f t="shared" si="3"/>
        <v>-657000</v>
      </c>
      <c r="P30" s="504">
        <f t="shared" si="4"/>
        <v>-0.657</v>
      </c>
      <c r="Q30" s="206"/>
    </row>
    <row r="31" spans="1:17" ht="15.75" customHeight="1">
      <c r="A31" s="403">
        <v>17</v>
      </c>
      <c r="B31" s="518" t="s">
        <v>31</v>
      </c>
      <c r="C31" s="493">
        <v>4864887</v>
      </c>
      <c r="D31" s="526" t="s">
        <v>13</v>
      </c>
      <c r="E31" s="482" t="s">
        <v>367</v>
      </c>
      <c r="F31" s="493">
        <v>1000</v>
      </c>
      <c r="G31" s="502">
        <v>285</v>
      </c>
      <c r="H31" s="503">
        <v>286</v>
      </c>
      <c r="I31" s="503">
        <f t="shared" si="0"/>
        <v>-1</v>
      </c>
      <c r="J31" s="503">
        <f t="shared" si="1"/>
        <v>-1000</v>
      </c>
      <c r="K31" s="504">
        <f t="shared" si="2"/>
        <v>-0.001</v>
      </c>
      <c r="L31" s="502">
        <v>26007</v>
      </c>
      <c r="M31" s="503">
        <v>26128</v>
      </c>
      <c r="N31" s="503">
        <f>L31-M31</f>
        <v>-121</v>
      </c>
      <c r="O31" s="503">
        <f t="shared" si="3"/>
        <v>-121000</v>
      </c>
      <c r="P31" s="504">
        <f t="shared" si="4"/>
        <v>-0.121</v>
      </c>
      <c r="Q31" s="206"/>
    </row>
    <row r="32" spans="1:17" ht="15.75" customHeight="1">
      <c r="A32" s="403">
        <v>18</v>
      </c>
      <c r="B32" s="518" t="s">
        <v>32</v>
      </c>
      <c r="C32" s="493">
        <v>4864798</v>
      </c>
      <c r="D32" s="526" t="s">
        <v>13</v>
      </c>
      <c r="E32" s="482" t="s">
        <v>367</v>
      </c>
      <c r="F32" s="493">
        <v>100</v>
      </c>
      <c r="G32" s="502">
        <v>575</v>
      </c>
      <c r="H32" s="503">
        <v>568</v>
      </c>
      <c r="I32" s="503">
        <f t="shared" si="0"/>
        <v>7</v>
      </c>
      <c r="J32" s="503">
        <f t="shared" si="1"/>
        <v>700</v>
      </c>
      <c r="K32" s="504">
        <f t="shared" si="2"/>
        <v>0.0007</v>
      </c>
      <c r="L32" s="502">
        <v>96442</v>
      </c>
      <c r="M32" s="503">
        <v>94260</v>
      </c>
      <c r="N32" s="503">
        <f>L32-M32</f>
        <v>2182</v>
      </c>
      <c r="O32" s="503">
        <f t="shared" si="3"/>
        <v>218200</v>
      </c>
      <c r="P32" s="504">
        <f t="shared" si="4"/>
        <v>0.2182</v>
      </c>
      <c r="Q32" s="206"/>
    </row>
    <row r="33" spans="1:17" ht="15.75" customHeight="1">
      <c r="A33" s="403">
        <v>19</v>
      </c>
      <c r="B33" s="518" t="s">
        <v>33</v>
      </c>
      <c r="C33" s="493">
        <v>4864799</v>
      </c>
      <c r="D33" s="526" t="s">
        <v>13</v>
      </c>
      <c r="E33" s="482" t="s">
        <v>367</v>
      </c>
      <c r="F33" s="493">
        <v>100</v>
      </c>
      <c r="G33" s="502">
        <v>1443</v>
      </c>
      <c r="H33" s="503">
        <v>1430</v>
      </c>
      <c r="I33" s="503">
        <f t="shared" si="0"/>
        <v>13</v>
      </c>
      <c r="J33" s="503">
        <f t="shared" si="1"/>
        <v>1300</v>
      </c>
      <c r="K33" s="504">
        <f t="shared" si="2"/>
        <v>0.0013</v>
      </c>
      <c r="L33" s="502">
        <v>148837</v>
      </c>
      <c r="M33" s="503">
        <v>143556</v>
      </c>
      <c r="N33" s="503">
        <f>L33-M33</f>
        <v>5281</v>
      </c>
      <c r="O33" s="503">
        <f t="shared" si="3"/>
        <v>528100</v>
      </c>
      <c r="P33" s="504">
        <f t="shared" si="4"/>
        <v>0.5281</v>
      </c>
      <c r="Q33" s="206"/>
    </row>
    <row r="34" spans="1:17" ht="15.75" customHeight="1">
      <c r="A34" s="403">
        <v>20</v>
      </c>
      <c r="B34" s="518" t="s">
        <v>34</v>
      </c>
      <c r="C34" s="493">
        <v>4864888</v>
      </c>
      <c r="D34" s="526" t="s">
        <v>13</v>
      </c>
      <c r="E34" s="482" t="s">
        <v>367</v>
      </c>
      <c r="F34" s="493">
        <v>1000</v>
      </c>
      <c r="G34" s="502">
        <v>997055</v>
      </c>
      <c r="H34" s="503">
        <v>997056</v>
      </c>
      <c r="I34" s="503">
        <f t="shared" si="0"/>
        <v>-1</v>
      </c>
      <c r="J34" s="503">
        <f t="shared" si="1"/>
        <v>-1000</v>
      </c>
      <c r="K34" s="504">
        <f t="shared" si="2"/>
        <v>-0.001</v>
      </c>
      <c r="L34" s="505">
        <v>998777</v>
      </c>
      <c r="M34" s="503">
        <v>999069</v>
      </c>
      <c r="N34" s="503">
        <f>L34-M34</f>
        <v>-292</v>
      </c>
      <c r="O34" s="503">
        <f t="shared" si="3"/>
        <v>-292000</v>
      </c>
      <c r="P34" s="504">
        <f t="shared" si="4"/>
        <v>-0.292</v>
      </c>
      <c r="Q34" s="206"/>
    </row>
    <row r="35" spans="1:17" ht="15.75" customHeight="1">
      <c r="A35" s="403"/>
      <c r="B35" s="520" t="s">
        <v>35</v>
      </c>
      <c r="C35" s="493"/>
      <c r="D35" s="526"/>
      <c r="E35" s="482"/>
      <c r="F35" s="493"/>
      <c r="G35" s="502"/>
      <c r="H35" s="503"/>
      <c r="I35" s="503"/>
      <c r="J35" s="503"/>
      <c r="K35" s="504"/>
      <c r="L35" s="502"/>
      <c r="M35" s="503"/>
      <c r="N35" s="503"/>
      <c r="O35" s="503"/>
      <c r="P35" s="504"/>
      <c r="Q35" s="206"/>
    </row>
    <row r="36" spans="1:17" ht="15.75" customHeight="1">
      <c r="A36" s="403">
        <v>21</v>
      </c>
      <c r="B36" s="518" t="s">
        <v>36</v>
      </c>
      <c r="C36" s="493">
        <v>4865057</v>
      </c>
      <c r="D36" s="526" t="s">
        <v>13</v>
      </c>
      <c r="E36" s="482" t="s">
        <v>367</v>
      </c>
      <c r="F36" s="493">
        <v>50</v>
      </c>
      <c r="G36" s="502">
        <v>659465</v>
      </c>
      <c r="H36" s="503">
        <v>659482</v>
      </c>
      <c r="I36" s="503">
        <f t="shared" si="0"/>
        <v>-17</v>
      </c>
      <c r="J36" s="503">
        <f t="shared" si="1"/>
        <v>-850</v>
      </c>
      <c r="K36" s="504">
        <f t="shared" si="2"/>
        <v>-0.00085</v>
      </c>
      <c r="L36" s="502">
        <v>805450</v>
      </c>
      <c r="M36" s="503">
        <v>808558</v>
      </c>
      <c r="N36" s="503">
        <f>L36-M36</f>
        <v>-3108</v>
      </c>
      <c r="O36" s="503">
        <f t="shared" si="3"/>
        <v>-155400</v>
      </c>
      <c r="P36" s="504">
        <f t="shared" si="4"/>
        <v>-0.1554</v>
      </c>
      <c r="Q36" s="206"/>
    </row>
    <row r="37" spans="1:17" ht="15.75" customHeight="1">
      <c r="A37" s="403">
        <v>22</v>
      </c>
      <c r="B37" s="518" t="s">
        <v>37</v>
      </c>
      <c r="C37" s="493">
        <v>4865058</v>
      </c>
      <c r="D37" s="526" t="s">
        <v>13</v>
      </c>
      <c r="E37" s="482" t="s">
        <v>367</v>
      </c>
      <c r="F37" s="493">
        <v>50</v>
      </c>
      <c r="G37" s="502">
        <v>666254</v>
      </c>
      <c r="H37" s="503">
        <v>666406</v>
      </c>
      <c r="I37" s="503">
        <f t="shared" si="0"/>
        <v>-152</v>
      </c>
      <c r="J37" s="503">
        <f t="shared" si="1"/>
        <v>-7600</v>
      </c>
      <c r="K37" s="504">
        <f t="shared" si="2"/>
        <v>-0.0076</v>
      </c>
      <c r="L37" s="502">
        <v>835711</v>
      </c>
      <c r="M37" s="503">
        <v>839082</v>
      </c>
      <c r="N37" s="503">
        <f>L37-M37</f>
        <v>-3371</v>
      </c>
      <c r="O37" s="503">
        <f t="shared" si="3"/>
        <v>-168550</v>
      </c>
      <c r="P37" s="504">
        <f t="shared" si="4"/>
        <v>-0.16855</v>
      </c>
      <c r="Q37" s="206"/>
    </row>
    <row r="38" spans="1:17" ht="15.75" customHeight="1">
      <c r="A38" s="403">
        <v>23</v>
      </c>
      <c r="B38" s="518" t="s">
        <v>38</v>
      </c>
      <c r="C38" s="493">
        <v>4864889</v>
      </c>
      <c r="D38" s="526" t="s">
        <v>13</v>
      </c>
      <c r="E38" s="482" t="s">
        <v>367</v>
      </c>
      <c r="F38" s="493">
        <v>1000</v>
      </c>
      <c r="G38" s="505">
        <v>993305</v>
      </c>
      <c r="H38" s="506">
        <v>993376</v>
      </c>
      <c r="I38" s="503">
        <f t="shared" si="0"/>
        <v>-71</v>
      </c>
      <c r="J38" s="503">
        <f t="shared" si="1"/>
        <v>-71000</v>
      </c>
      <c r="K38" s="504">
        <f t="shared" si="2"/>
        <v>-0.071</v>
      </c>
      <c r="L38" s="505">
        <v>998658</v>
      </c>
      <c r="M38" s="506">
        <v>998659</v>
      </c>
      <c r="N38" s="503">
        <f>L38-M38</f>
        <v>-1</v>
      </c>
      <c r="O38" s="503">
        <f t="shared" si="3"/>
        <v>-1000</v>
      </c>
      <c r="P38" s="504">
        <f t="shared" si="4"/>
        <v>-0.001</v>
      </c>
      <c r="Q38" s="206"/>
    </row>
    <row r="39" spans="1:17" ht="15.75" customHeight="1">
      <c r="A39" s="403">
        <v>24</v>
      </c>
      <c r="B39" s="518" t="s">
        <v>39</v>
      </c>
      <c r="C39" s="493">
        <v>4864800</v>
      </c>
      <c r="D39" s="526" t="s">
        <v>13</v>
      </c>
      <c r="E39" s="482" t="s">
        <v>367</v>
      </c>
      <c r="F39" s="493">
        <v>100</v>
      </c>
      <c r="G39" s="505">
        <v>994864</v>
      </c>
      <c r="H39" s="506">
        <v>994800</v>
      </c>
      <c r="I39" s="503">
        <f t="shared" si="0"/>
        <v>64</v>
      </c>
      <c r="J39" s="503">
        <f t="shared" si="1"/>
        <v>6400</v>
      </c>
      <c r="K39" s="504">
        <f t="shared" si="2"/>
        <v>0.0064</v>
      </c>
      <c r="L39" s="505">
        <v>11898</v>
      </c>
      <c r="M39" s="506">
        <v>11903</v>
      </c>
      <c r="N39" s="503">
        <f>L39-M39</f>
        <v>-5</v>
      </c>
      <c r="O39" s="503">
        <f t="shared" si="3"/>
        <v>-500</v>
      </c>
      <c r="P39" s="504">
        <f t="shared" si="4"/>
        <v>-0.0005</v>
      </c>
      <c r="Q39" s="206"/>
    </row>
    <row r="40" spans="1:17" ht="15.75" customHeight="1">
      <c r="A40" s="403"/>
      <c r="B40" s="519" t="s">
        <v>40</v>
      </c>
      <c r="C40" s="493"/>
      <c r="D40" s="527"/>
      <c r="E40" s="482"/>
      <c r="F40" s="493"/>
      <c r="G40" s="502"/>
      <c r="H40" s="503"/>
      <c r="I40" s="503"/>
      <c r="J40" s="503"/>
      <c r="K40" s="504"/>
      <c r="L40" s="502"/>
      <c r="M40" s="503"/>
      <c r="N40" s="503"/>
      <c r="O40" s="503"/>
      <c r="P40" s="504"/>
      <c r="Q40" s="206"/>
    </row>
    <row r="41" spans="1:17" ht="15.75" customHeight="1">
      <c r="A41" s="403">
        <v>25</v>
      </c>
      <c r="B41" s="518" t="s">
        <v>41</v>
      </c>
      <c r="C41" s="493">
        <v>4865054</v>
      </c>
      <c r="D41" s="526" t="s">
        <v>13</v>
      </c>
      <c r="E41" s="482" t="s">
        <v>367</v>
      </c>
      <c r="F41" s="493">
        <v>-1000</v>
      </c>
      <c r="G41" s="505">
        <v>1221</v>
      </c>
      <c r="H41" s="503">
        <v>983</v>
      </c>
      <c r="I41" s="503">
        <f t="shared" si="0"/>
        <v>238</v>
      </c>
      <c r="J41" s="503">
        <f t="shared" si="1"/>
        <v>-238000</v>
      </c>
      <c r="K41" s="504">
        <f t="shared" si="2"/>
        <v>-0.238</v>
      </c>
      <c r="L41" s="505">
        <v>979779</v>
      </c>
      <c r="M41" s="503">
        <v>979641</v>
      </c>
      <c r="N41" s="503">
        <f>L41-M41</f>
        <v>138</v>
      </c>
      <c r="O41" s="503">
        <f t="shared" si="3"/>
        <v>-138000</v>
      </c>
      <c r="P41" s="504">
        <f t="shared" si="4"/>
        <v>-0.138</v>
      </c>
      <c r="Q41" s="206"/>
    </row>
    <row r="42" spans="1:17" ht="15.75" customHeight="1">
      <c r="A42" s="403">
        <v>26</v>
      </c>
      <c r="B42" s="518" t="s">
        <v>17</v>
      </c>
      <c r="C42" s="493">
        <v>4865055</v>
      </c>
      <c r="D42" s="526" t="s">
        <v>13</v>
      </c>
      <c r="E42" s="482" t="s">
        <v>367</v>
      </c>
      <c r="F42" s="493">
        <v>-1000</v>
      </c>
      <c r="G42" s="502">
        <v>997073</v>
      </c>
      <c r="H42" s="503">
        <v>996808</v>
      </c>
      <c r="I42" s="503">
        <f t="shared" si="0"/>
        <v>265</v>
      </c>
      <c r="J42" s="503">
        <f t="shared" si="1"/>
        <v>-265000</v>
      </c>
      <c r="K42" s="504">
        <f t="shared" si="2"/>
        <v>-0.265</v>
      </c>
      <c r="L42" s="502">
        <v>950923</v>
      </c>
      <c r="M42" s="503">
        <v>951089</v>
      </c>
      <c r="N42" s="503">
        <f>L42-M42</f>
        <v>-166</v>
      </c>
      <c r="O42" s="503">
        <f t="shared" si="3"/>
        <v>166000</v>
      </c>
      <c r="P42" s="504">
        <f t="shared" si="4"/>
        <v>0.166</v>
      </c>
      <c r="Q42" s="206"/>
    </row>
    <row r="43" spans="1:17" ht="15.75" customHeight="1">
      <c r="A43" s="403"/>
      <c r="B43" s="519" t="s">
        <v>42</v>
      </c>
      <c r="C43" s="493"/>
      <c r="D43" s="527"/>
      <c r="E43" s="482"/>
      <c r="F43" s="493"/>
      <c r="G43" s="502"/>
      <c r="H43" s="503"/>
      <c r="I43" s="503"/>
      <c r="J43" s="503"/>
      <c r="K43" s="504"/>
      <c r="L43" s="502"/>
      <c r="M43" s="503"/>
      <c r="N43" s="503"/>
      <c r="O43" s="503"/>
      <c r="P43" s="504"/>
      <c r="Q43" s="206"/>
    </row>
    <row r="44" spans="1:17" ht="15.75" customHeight="1">
      <c r="A44" s="403">
        <v>27</v>
      </c>
      <c r="B44" s="518" t="s">
        <v>43</v>
      </c>
      <c r="C44" s="493">
        <v>4865056</v>
      </c>
      <c r="D44" s="526" t="s">
        <v>13</v>
      </c>
      <c r="E44" s="482" t="s">
        <v>367</v>
      </c>
      <c r="F44" s="493">
        <v>-1000</v>
      </c>
      <c r="G44" s="502">
        <v>996907</v>
      </c>
      <c r="H44" s="503">
        <v>997734</v>
      </c>
      <c r="I44" s="503">
        <f t="shared" si="0"/>
        <v>-827</v>
      </c>
      <c r="J44" s="503">
        <f t="shared" si="1"/>
        <v>827000</v>
      </c>
      <c r="K44" s="504">
        <f t="shared" si="2"/>
        <v>0.827</v>
      </c>
      <c r="L44" s="502">
        <v>959936</v>
      </c>
      <c r="M44" s="503">
        <v>960075</v>
      </c>
      <c r="N44" s="503">
        <f>L44-M44</f>
        <v>-139</v>
      </c>
      <c r="O44" s="503">
        <f t="shared" si="3"/>
        <v>139000</v>
      </c>
      <c r="P44" s="504">
        <f t="shared" si="4"/>
        <v>0.139</v>
      </c>
      <c r="Q44" s="206"/>
    </row>
    <row r="45" spans="1:17" ht="15.75" customHeight="1">
      <c r="A45" s="403"/>
      <c r="B45" s="520" t="s">
        <v>47</v>
      </c>
      <c r="C45" s="493"/>
      <c r="D45" s="526"/>
      <c r="E45" s="482"/>
      <c r="F45" s="493"/>
      <c r="G45" s="502"/>
      <c r="H45" s="503"/>
      <c r="I45" s="503"/>
      <c r="J45" s="503"/>
      <c r="K45" s="504"/>
      <c r="L45" s="502"/>
      <c r="M45" s="503"/>
      <c r="N45" s="503"/>
      <c r="O45" s="503"/>
      <c r="P45" s="504"/>
      <c r="Q45" s="206"/>
    </row>
    <row r="46" spans="1:17" ht="15.75" customHeight="1">
      <c r="A46" s="403"/>
      <c r="B46" s="520" t="s">
        <v>48</v>
      </c>
      <c r="C46" s="493"/>
      <c r="D46" s="526"/>
      <c r="E46" s="482"/>
      <c r="F46" s="493"/>
      <c r="G46" s="502"/>
      <c r="H46" s="503"/>
      <c r="I46" s="503"/>
      <c r="J46" s="503"/>
      <c r="K46" s="504"/>
      <c r="L46" s="502"/>
      <c r="M46" s="503"/>
      <c r="N46" s="503"/>
      <c r="O46" s="503"/>
      <c r="P46" s="504"/>
      <c r="Q46" s="206"/>
    </row>
    <row r="47" spans="1:17" ht="15.75" customHeight="1">
      <c r="A47" s="403"/>
      <c r="B47" s="520" t="s">
        <v>49</v>
      </c>
      <c r="C47" s="493"/>
      <c r="D47" s="526"/>
      <c r="E47" s="482"/>
      <c r="F47" s="493"/>
      <c r="G47" s="502"/>
      <c r="H47" s="503"/>
      <c r="I47" s="503"/>
      <c r="J47" s="503"/>
      <c r="K47" s="504"/>
      <c r="L47" s="502"/>
      <c r="M47" s="503"/>
      <c r="N47" s="503"/>
      <c r="O47" s="503"/>
      <c r="P47" s="504"/>
      <c r="Q47" s="206"/>
    </row>
    <row r="48" spans="1:17" ht="15.75" customHeight="1">
      <c r="A48" s="403">
        <v>28</v>
      </c>
      <c r="B48" s="518" t="s">
        <v>50</v>
      </c>
      <c r="C48" s="493">
        <v>4864843</v>
      </c>
      <c r="D48" s="526" t="s">
        <v>13</v>
      </c>
      <c r="E48" s="482" t="s">
        <v>367</v>
      </c>
      <c r="F48" s="493">
        <v>1000</v>
      </c>
      <c r="G48" s="502">
        <v>347</v>
      </c>
      <c r="H48" s="503">
        <v>256</v>
      </c>
      <c r="I48" s="503">
        <f t="shared" si="0"/>
        <v>91</v>
      </c>
      <c r="J48" s="503">
        <f t="shared" si="1"/>
        <v>91000</v>
      </c>
      <c r="K48" s="504">
        <f t="shared" si="2"/>
        <v>0.091</v>
      </c>
      <c r="L48" s="502">
        <v>12392</v>
      </c>
      <c r="M48" s="503">
        <v>12301</v>
      </c>
      <c r="N48" s="503">
        <f>L48-M48</f>
        <v>91</v>
      </c>
      <c r="O48" s="503">
        <f t="shared" si="3"/>
        <v>91000</v>
      </c>
      <c r="P48" s="504">
        <f t="shared" si="4"/>
        <v>0.091</v>
      </c>
      <c r="Q48" s="206"/>
    </row>
    <row r="49" spans="1:17" ht="15.75" customHeight="1" thickBot="1">
      <c r="A49" s="406">
        <v>29</v>
      </c>
      <c r="B49" s="521" t="s">
        <v>51</v>
      </c>
      <c r="C49" s="476">
        <v>4864844</v>
      </c>
      <c r="D49" s="528" t="s">
        <v>13</v>
      </c>
      <c r="E49" s="483" t="s">
        <v>367</v>
      </c>
      <c r="F49" s="476">
        <v>1000</v>
      </c>
      <c r="G49" s="507">
        <v>998945</v>
      </c>
      <c r="H49" s="508">
        <v>998907</v>
      </c>
      <c r="I49" s="508">
        <f t="shared" si="0"/>
        <v>38</v>
      </c>
      <c r="J49" s="508">
        <f t="shared" si="1"/>
        <v>38000</v>
      </c>
      <c r="K49" s="509">
        <f t="shared" si="2"/>
        <v>0.038</v>
      </c>
      <c r="L49" s="507">
        <v>3132</v>
      </c>
      <c r="M49" s="508">
        <v>3104</v>
      </c>
      <c r="N49" s="508">
        <f>L49-M49</f>
        <v>28</v>
      </c>
      <c r="O49" s="508">
        <f t="shared" si="3"/>
        <v>28000</v>
      </c>
      <c r="P49" s="509">
        <f t="shared" si="4"/>
        <v>0.028</v>
      </c>
      <c r="Q49" s="207"/>
    </row>
    <row r="50" spans="1:17" ht="15.75" customHeight="1" thickTop="1">
      <c r="A50" s="402"/>
      <c r="B50" s="522"/>
      <c r="C50" s="47"/>
      <c r="D50" s="527"/>
      <c r="E50" s="482"/>
      <c r="F50" s="47"/>
      <c r="G50" s="510"/>
      <c r="H50" s="503"/>
      <c r="I50" s="503"/>
      <c r="J50" s="503"/>
      <c r="K50" s="503"/>
      <c r="L50" s="510"/>
      <c r="M50" s="503"/>
      <c r="N50" s="503"/>
      <c r="O50" s="503"/>
      <c r="P50" s="503"/>
      <c r="Q50" s="27"/>
    </row>
    <row r="51" spans="1:17" ht="21.75" customHeight="1" thickBot="1">
      <c r="A51" s="404"/>
      <c r="B51" s="525" t="s">
        <v>332</v>
      </c>
      <c r="C51" s="47"/>
      <c r="D51" s="527"/>
      <c r="E51" s="482"/>
      <c r="F51" s="47"/>
      <c r="G51" s="503"/>
      <c r="H51" s="503"/>
      <c r="I51" s="503"/>
      <c r="J51" s="503"/>
      <c r="K51" s="503"/>
      <c r="L51" s="503"/>
      <c r="M51" s="503"/>
      <c r="N51" s="503"/>
      <c r="O51" s="503"/>
      <c r="P51" s="503"/>
      <c r="Q51" s="245" t="str">
        <f>Q1</f>
        <v>SEPTEMBER 2010</v>
      </c>
    </row>
    <row r="52" spans="1:17" ht="15.75" customHeight="1" thickTop="1">
      <c r="A52" s="401"/>
      <c r="B52" s="517" t="s">
        <v>52</v>
      </c>
      <c r="C52" s="473"/>
      <c r="D52" s="529"/>
      <c r="E52" s="529"/>
      <c r="F52" s="473"/>
      <c r="G52" s="511"/>
      <c r="H52" s="510"/>
      <c r="I52" s="510"/>
      <c r="J52" s="510"/>
      <c r="K52" s="512"/>
      <c r="L52" s="511"/>
      <c r="M52" s="510"/>
      <c r="N52" s="510"/>
      <c r="O52" s="510"/>
      <c r="P52" s="512"/>
      <c r="Q52" s="205"/>
    </row>
    <row r="53" spans="1:17" ht="15.75" customHeight="1">
      <c r="A53" s="403">
        <v>30</v>
      </c>
      <c r="B53" s="522" t="s">
        <v>89</v>
      </c>
      <c r="C53" s="493">
        <v>4865169</v>
      </c>
      <c r="D53" s="527" t="s">
        <v>13</v>
      </c>
      <c r="E53" s="482" t="s">
        <v>367</v>
      </c>
      <c r="F53" s="493">
        <v>1000</v>
      </c>
      <c r="G53" s="505">
        <v>13</v>
      </c>
      <c r="H53" s="506">
        <v>13</v>
      </c>
      <c r="I53" s="503">
        <f t="shared" si="0"/>
        <v>0</v>
      </c>
      <c r="J53" s="503">
        <f t="shared" si="1"/>
        <v>0</v>
      </c>
      <c r="K53" s="504">
        <f t="shared" si="2"/>
        <v>0</v>
      </c>
      <c r="L53" s="505">
        <v>49326</v>
      </c>
      <c r="M53" s="506">
        <v>48152</v>
      </c>
      <c r="N53" s="503">
        <f>L53-M53</f>
        <v>1174</v>
      </c>
      <c r="O53" s="503">
        <f t="shared" si="3"/>
        <v>1174000</v>
      </c>
      <c r="P53" s="504">
        <f t="shared" si="4"/>
        <v>1.174</v>
      </c>
      <c r="Q53" s="206"/>
    </row>
    <row r="54" spans="1:17" ht="15.75" customHeight="1">
      <c r="A54" s="403"/>
      <c r="B54" s="519" t="s">
        <v>328</v>
      </c>
      <c r="C54" s="493"/>
      <c r="D54" s="527"/>
      <c r="E54" s="482"/>
      <c r="F54" s="493"/>
      <c r="G54" s="505"/>
      <c r="H54" s="506"/>
      <c r="I54" s="503"/>
      <c r="J54" s="503"/>
      <c r="K54" s="504"/>
      <c r="L54" s="505"/>
      <c r="M54" s="506"/>
      <c r="N54" s="503"/>
      <c r="O54" s="503"/>
      <c r="P54" s="504"/>
      <c r="Q54" s="206"/>
    </row>
    <row r="55" spans="1:17" ht="15.75" customHeight="1">
      <c r="A55" s="403">
        <v>31</v>
      </c>
      <c r="B55" s="518" t="s">
        <v>327</v>
      </c>
      <c r="C55" s="493">
        <v>4864824</v>
      </c>
      <c r="D55" s="527" t="s">
        <v>13</v>
      </c>
      <c r="E55" s="482" t="s">
        <v>367</v>
      </c>
      <c r="F55" s="493">
        <v>100</v>
      </c>
      <c r="G55" s="502">
        <v>7172</v>
      </c>
      <c r="H55" s="503">
        <v>7113</v>
      </c>
      <c r="I55" s="503">
        <f t="shared" si="0"/>
        <v>59</v>
      </c>
      <c r="J55" s="503">
        <f t="shared" si="1"/>
        <v>5900</v>
      </c>
      <c r="K55" s="504">
        <f t="shared" si="2"/>
        <v>0.0059</v>
      </c>
      <c r="L55" s="502">
        <v>43002</v>
      </c>
      <c r="M55" s="503">
        <v>42069</v>
      </c>
      <c r="N55" s="503">
        <f>L55-M55</f>
        <v>933</v>
      </c>
      <c r="O55" s="503">
        <f t="shared" si="3"/>
        <v>93300</v>
      </c>
      <c r="P55" s="504">
        <f t="shared" si="4"/>
        <v>0.0933</v>
      </c>
      <c r="Q55" s="206"/>
    </row>
    <row r="56" spans="1:17" ht="15.75" customHeight="1">
      <c r="A56" s="403"/>
      <c r="B56" s="518"/>
      <c r="C56" s="493"/>
      <c r="D56" s="526"/>
      <c r="E56" s="482"/>
      <c r="F56" s="493"/>
      <c r="G56" s="502"/>
      <c r="H56" s="503"/>
      <c r="I56" s="503"/>
      <c r="J56" s="503"/>
      <c r="K56" s="504"/>
      <c r="L56" s="502"/>
      <c r="M56" s="503"/>
      <c r="N56" s="503"/>
      <c r="O56" s="503"/>
      <c r="P56" s="504"/>
      <c r="Q56" s="206"/>
    </row>
    <row r="57" spans="1:17" ht="15.75" customHeight="1">
      <c r="A57" s="403"/>
      <c r="B57" s="433" t="s">
        <v>58</v>
      </c>
      <c r="C57" s="495"/>
      <c r="D57" s="530"/>
      <c r="E57" s="530"/>
      <c r="F57" s="495"/>
      <c r="G57" s="502"/>
      <c r="H57" s="503"/>
      <c r="I57" s="503"/>
      <c r="J57" s="503"/>
      <c r="K57" s="504"/>
      <c r="L57" s="502"/>
      <c r="M57" s="503"/>
      <c r="N57" s="503"/>
      <c r="O57" s="503"/>
      <c r="P57" s="504"/>
      <c r="Q57" s="206"/>
    </row>
    <row r="58" spans="1:17" ht="15.75" customHeight="1">
      <c r="A58" s="403">
        <v>32</v>
      </c>
      <c r="B58" s="523" t="s">
        <v>59</v>
      </c>
      <c r="C58" s="495">
        <v>4865090</v>
      </c>
      <c r="D58" s="531" t="s">
        <v>13</v>
      </c>
      <c r="E58" s="482" t="s">
        <v>367</v>
      </c>
      <c r="F58" s="495">
        <v>100</v>
      </c>
      <c r="G58" s="505">
        <v>5656</v>
      </c>
      <c r="H58" s="503">
        <v>5318</v>
      </c>
      <c r="I58" s="503">
        <f>G58-H58</f>
        <v>338</v>
      </c>
      <c r="J58" s="503">
        <f>$F58*I58</f>
        <v>33800</v>
      </c>
      <c r="K58" s="504">
        <f>J58/1000000</f>
        <v>0.0338</v>
      </c>
      <c r="L58" s="505">
        <v>6270</v>
      </c>
      <c r="M58" s="503">
        <v>5845</v>
      </c>
      <c r="N58" s="503">
        <f>L58-M58</f>
        <v>425</v>
      </c>
      <c r="O58" s="503">
        <f>$F58*N58</f>
        <v>42500</v>
      </c>
      <c r="P58" s="504">
        <f>O58/1000000</f>
        <v>0.0425</v>
      </c>
      <c r="Q58" s="615"/>
    </row>
    <row r="59" spans="1:17" ht="15.75" customHeight="1">
      <c r="A59" s="403">
        <v>33</v>
      </c>
      <c r="B59" s="523" t="s">
        <v>60</v>
      </c>
      <c r="C59" s="495">
        <v>4902519</v>
      </c>
      <c r="D59" s="531" t="s">
        <v>13</v>
      </c>
      <c r="E59" s="482" t="s">
        <v>367</v>
      </c>
      <c r="F59" s="495">
        <v>100</v>
      </c>
      <c r="G59" s="502">
        <v>7729</v>
      </c>
      <c r="H59" s="503">
        <v>7015</v>
      </c>
      <c r="I59" s="503">
        <f>G59-H59</f>
        <v>714</v>
      </c>
      <c r="J59" s="503">
        <f>$F59*I59</f>
        <v>71400</v>
      </c>
      <c r="K59" s="504">
        <f>J59/1000000</f>
        <v>0.0714</v>
      </c>
      <c r="L59" s="502">
        <v>24736</v>
      </c>
      <c r="M59" s="503">
        <v>24475</v>
      </c>
      <c r="N59" s="503">
        <f>L59-M59</f>
        <v>261</v>
      </c>
      <c r="O59" s="503">
        <f>$F59*N59</f>
        <v>26100</v>
      </c>
      <c r="P59" s="504">
        <f>O59/1000000</f>
        <v>0.0261</v>
      </c>
      <c r="Q59" s="206"/>
    </row>
    <row r="60" spans="1:17" ht="15.75" customHeight="1">
      <c r="A60" s="403">
        <v>34</v>
      </c>
      <c r="B60" s="523" t="s">
        <v>61</v>
      </c>
      <c r="C60" s="495">
        <v>4902520</v>
      </c>
      <c r="D60" s="531" t="s">
        <v>13</v>
      </c>
      <c r="E60" s="482" t="s">
        <v>367</v>
      </c>
      <c r="F60" s="495">
        <v>100</v>
      </c>
      <c r="G60" s="502">
        <v>12033</v>
      </c>
      <c r="H60" s="503">
        <v>11253</v>
      </c>
      <c r="I60" s="503">
        <f>G60-H60</f>
        <v>780</v>
      </c>
      <c r="J60" s="503">
        <f>$F60*I60</f>
        <v>78000</v>
      </c>
      <c r="K60" s="504">
        <f>J60/1000000</f>
        <v>0.078</v>
      </c>
      <c r="L60" s="502">
        <v>32014</v>
      </c>
      <c r="M60" s="503">
        <v>31573</v>
      </c>
      <c r="N60" s="503">
        <f>L60-M60</f>
        <v>441</v>
      </c>
      <c r="O60" s="503">
        <f>$F60*N60</f>
        <v>44100</v>
      </c>
      <c r="P60" s="504">
        <f>O60/1000000</f>
        <v>0.0441</v>
      </c>
      <c r="Q60" s="206"/>
    </row>
    <row r="61" spans="1:17" ht="15.75" customHeight="1">
      <c r="A61" s="403"/>
      <c r="B61" s="433" t="s">
        <v>62</v>
      </c>
      <c r="C61" s="495"/>
      <c r="D61" s="530"/>
      <c r="E61" s="530"/>
      <c r="F61" s="495"/>
      <c r="G61" s="502"/>
      <c r="H61" s="503"/>
      <c r="I61" s="503"/>
      <c r="J61" s="503"/>
      <c r="K61" s="504"/>
      <c r="L61" s="502"/>
      <c r="M61" s="503"/>
      <c r="N61" s="503"/>
      <c r="O61" s="503"/>
      <c r="P61" s="504"/>
      <c r="Q61" s="206"/>
    </row>
    <row r="62" spans="1:17" ht="15.75" customHeight="1">
      <c r="A62" s="403">
        <v>35</v>
      </c>
      <c r="B62" s="523" t="s">
        <v>63</v>
      </c>
      <c r="C62" s="495">
        <v>4902521</v>
      </c>
      <c r="D62" s="531" t="s">
        <v>13</v>
      </c>
      <c r="E62" s="482" t="s">
        <v>367</v>
      </c>
      <c r="F62" s="495">
        <v>100</v>
      </c>
      <c r="G62" s="502">
        <v>24065</v>
      </c>
      <c r="H62" s="503">
        <v>23277</v>
      </c>
      <c r="I62" s="503">
        <f aca="true" t="shared" si="5" ref="I62:I68">G62-H62</f>
        <v>788</v>
      </c>
      <c r="J62" s="503">
        <f aca="true" t="shared" si="6" ref="J62:J68">$F62*I62</f>
        <v>78800</v>
      </c>
      <c r="K62" s="504">
        <f aca="true" t="shared" si="7" ref="K62:K68">J62/1000000</f>
        <v>0.0788</v>
      </c>
      <c r="L62" s="502">
        <v>8484</v>
      </c>
      <c r="M62" s="503">
        <v>8450</v>
      </c>
      <c r="N62" s="503">
        <f aca="true" t="shared" si="8" ref="N62:N68">L62-M62</f>
        <v>34</v>
      </c>
      <c r="O62" s="503">
        <f aca="true" t="shared" si="9" ref="O62:O68">$F62*N62</f>
        <v>3400</v>
      </c>
      <c r="P62" s="504">
        <f aca="true" t="shared" si="10" ref="P62:P68">O62/1000000</f>
        <v>0.0034</v>
      </c>
      <c r="Q62" s="206"/>
    </row>
    <row r="63" spans="1:17" ht="15.75" customHeight="1">
      <c r="A63" s="403">
        <v>36</v>
      </c>
      <c r="B63" s="523" t="s">
        <v>64</v>
      </c>
      <c r="C63" s="495">
        <v>4902522</v>
      </c>
      <c r="D63" s="531" t="s">
        <v>13</v>
      </c>
      <c r="E63" s="482" t="s">
        <v>367</v>
      </c>
      <c r="F63" s="495">
        <v>100</v>
      </c>
      <c r="G63" s="502">
        <v>796</v>
      </c>
      <c r="H63" s="503">
        <v>768</v>
      </c>
      <c r="I63" s="503">
        <f t="shared" si="5"/>
        <v>28</v>
      </c>
      <c r="J63" s="503">
        <f t="shared" si="6"/>
        <v>2800</v>
      </c>
      <c r="K63" s="504">
        <f t="shared" si="7"/>
        <v>0.0028</v>
      </c>
      <c r="L63" s="502">
        <v>185</v>
      </c>
      <c r="M63" s="503">
        <v>184</v>
      </c>
      <c r="N63" s="503">
        <f t="shared" si="8"/>
        <v>1</v>
      </c>
      <c r="O63" s="503">
        <f t="shared" si="9"/>
        <v>100</v>
      </c>
      <c r="P63" s="504">
        <f t="shared" si="10"/>
        <v>0.0001</v>
      </c>
      <c r="Q63" s="206"/>
    </row>
    <row r="64" spans="1:17" ht="15.75" customHeight="1">
      <c r="A64" s="403">
        <v>37</v>
      </c>
      <c r="B64" s="523" t="s">
        <v>65</v>
      </c>
      <c r="C64" s="495">
        <v>4902523</v>
      </c>
      <c r="D64" s="531" t="s">
        <v>13</v>
      </c>
      <c r="E64" s="482" t="s">
        <v>367</v>
      </c>
      <c r="F64" s="495">
        <v>100</v>
      </c>
      <c r="G64" s="502">
        <v>999815</v>
      </c>
      <c r="H64" s="503">
        <v>999815</v>
      </c>
      <c r="I64" s="503">
        <f t="shared" si="5"/>
        <v>0</v>
      </c>
      <c r="J64" s="503">
        <f t="shared" si="6"/>
        <v>0</v>
      </c>
      <c r="K64" s="504">
        <f t="shared" si="7"/>
        <v>0</v>
      </c>
      <c r="L64" s="505">
        <v>999943</v>
      </c>
      <c r="M64" s="503">
        <v>999943</v>
      </c>
      <c r="N64" s="503">
        <f t="shared" si="8"/>
        <v>0</v>
      </c>
      <c r="O64" s="503">
        <f t="shared" si="9"/>
        <v>0</v>
      </c>
      <c r="P64" s="504">
        <f t="shared" si="10"/>
        <v>0</v>
      </c>
      <c r="Q64" s="206"/>
    </row>
    <row r="65" spans="1:17" ht="15.75" customHeight="1">
      <c r="A65" s="403">
        <v>38</v>
      </c>
      <c r="B65" s="523" t="s">
        <v>66</v>
      </c>
      <c r="C65" s="495">
        <v>4902524</v>
      </c>
      <c r="D65" s="531" t="s">
        <v>13</v>
      </c>
      <c r="E65" s="482" t="s">
        <v>367</v>
      </c>
      <c r="F65" s="495">
        <v>100</v>
      </c>
      <c r="G65" s="505">
        <v>0</v>
      </c>
      <c r="H65" s="506">
        <v>0</v>
      </c>
      <c r="I65" s="503">
        <f t="shared" si="5"/>
        <v>0</v>
      </c>
      <c r="J65" s="503">
        <f t="shared" si="6"/>
        <v>0</v>
      </c>
      <c r="K65" s="504">
        <f t="shared" si="7"/>
        <v>0</v>
      </c>
      <c r="L65" s="505">
        <v>0</v>
      </c>
      <c r="M65" s="506">
        <v>0</v>
      </c>
      <c r="N65" s="503">
        <f t="shared" si="8"/>
        <v>0</v>
      </c>
      <c r="O65" s="503">
        <f t="shared" si="9"/>
        <v>0</v>
      </c>
      <c r="P65" s="504">
        <f t="shared" si="10"/>
        <v>0</v>
      </c>
      <c r="Q65" s="206"/>
    </row>
    <row r="66" spans="1:17" ht="15.75" customHeight="1">
      <c r="A66" s="403">
        <v>39</v>
      </c>
      <c r="B66" s="523" t="s">
        <v>67</v>
      </c>
      <c r="C66" s="495">
        <v>4902525</v>
      </c>
      <c r="D66" s="531" t="s">
        <v>13</v>
      </c>
      <c r="E66" s="482" t="s">
        <v>367</v>
      </c>
      <c r="F66" s="495">
        <v>100</v>
      </c>
      <c r="G66" s="505">
        <v>0</v>
      </c>
      <c r="H66" s="506">
        <v>0</v>
      </c>
      <c r="I66" s="503">
        <f t="shared" si="5"/>
        <v>0</v>
      </c>
      <c r="J66" s="503">
        <f t="shared" si="6"/>
        <v>0</v>
      </c>
      <c r="K66" s="504">
        <f t="shared" si="7"/>
        <v>0</v>
      </c>
      <c r="L66" s="505">
        <v>0</v>
      </c>
      <c r="M66" s="506">
        <v>0</v>
      </c>
      <c r="N66" s="503">
        <f t="shared" si="8"/>
        <v>0</v>
      </c>
      <c r="O66" s="503">
        <f t="shared" si="9"/>
        <v>0</v>
      </c>
      <c r="P66" s="504">
        <f t="shared" si="10"/>
        <v>0</v>
      </c>
      <c r="Q66" s="206"/>
    </row>
    <row r="67" spans="1:17" ht="15.75" customHeight="1">
      <c r="A67" s="403">
        <v>40</v>
      </c>
      <c r="B67" s="523" t="s">
        <v>68</v>
      </c>
      <c r="C67" s="495">
        <v>4902526</v>
      </c>
      <c r="D67" s="531" t="s">
        <v>13</v>
      </c>
      <c r="E67" s="482" t="s">
        <v>367</v>
      </c>
      <c r="F67" s="495">
        <v>100</v>
      </c>
      <c r="G67" s="502">
        <v>9409</v>
      </c>
      <c r="H67" s="503">
        <v>8938</v>
      </c>
      <c r="I67" s="503">
        <f t="shared" si="5"/>
        <v>471</v>
      </c>
      <c r="J67" s="503">
        <f t="shared" si="6"/>
        <v>47100</v>
      </c>
      <c r="K67" s="504">
        <f t="shared" si="7"/>
        <v>0.0471</v>
      </c>
      <c r="L67" s="502">
        <v>8268</v>
      </c>
      <c r="M67" s="503">
        <v>8201</v>
      </c>
      <c r="N67" s="503">
        <f t="shared" si="8"/>
        <v>67</v>
      </c>
      <c r="O67" s="503">
        <f t="shared" si="9"/>
        <v>6700</v>
      </c>
      <c r="P67" s="504">
        <f t="shared" si="10"/>
        <v>0.0067</v>
      </c>
      <c r="Q67" s="206"/>
    </row>
    <row r="68" spans="1:17" ht="15.75" customHeight="1">
      <c r="A68" s="403">
        <v>41</v>
      </c>
      <c r="B68" s="523" t="s">
        <v>69</v>
      </c>
      <c r="C68" s="495">
        <v>4902527</v>
      </c>
      <c r="D68" s="531" t="s">
        <v>13</v>
      </c>
      <c r="E68" s="482" t="s">
        <v>367</v>
      </c>
      <c r="F68" s="495">
        <v>100</v>
      </c>
      <c r="G68" s="502">
        <v>997958</v>
      </c>
      <c r="H68" s="503">
        <v>998027</v>
      </c>
      <c r="I68" s="503">
        <f t="shared" si="5"/>
        <v>-69</v>
      </c>
      <c r="J68" s="503">
        <f t="shared" si="6"/>
        <v>-6900</v>
      </c>
      <c r="K68" s="504">
        <f t="shared" si="7"/>
        <v>-0.0069</v>
      </c>
      <c r="L68" s="505">
        <v>999963</v>
      </c>
      <c r="M68" s="506">
        <v>999961</v>
      </c>
      <c r="N68" s="503">
        <f t="shared" si="8"/>
        <v>2</v>
      </c>
      <c r="O68" s="503">
        <f t="shared" si="9"/>
        <v>200</v>
      </c>
      <c r="P68" s="504">
        <f t="shared" si="10"/>
        <v>0.0002</v>
      </c>
      <c r="Q68" s="206"/>
    </row>
    <row r="69" spans="1:17" ht="15.75" customHeight="1">
      <c r="A69" s="403"/>
      <c r="B69" s="433" t="s">
        <v>70</v>
      </c>
      <c r="C69" s="495"/>
      <c r="D69" s="530"/>
      <c r="E69" s="530"/>
      <c r="F69" s="495"/>
      <c r="G69" s="502"/>
      <c r="H69" s="503"/>
      <c r="I69" s="503"/>
      <c r="J69" s="503"/>
      <c r="K69" s="504"/>
      <c r="L69" s="502"/>
      <c r="M69" s="503"/>
      <c r="N69" s="503"/>
      <c r="O69" s="503"/>
      <c r="P69" s="504"/>
      <c r="Q69" s="206"/>
    </row>
    <row r="70" spans="1:17" ht="15.75" customHeight="1">
      <c r="A70" s="403">
        <v>42</v>
      </c>
      <c r="B70" s="523" t="s">
        <v>71</v>
      </c>
      <c r="C70" s="495">
        <v>4902529</v>
      </c>
      <c r="D70" s="531" t="s">
        <v>13</v>
      </c>
      <c r="E70" s="482" t="s">
        <v>367</v>
      </c>
      <c r="F70" s="495">
        <v>500</v>
      </c>
      <c r="G70" s="502">
        <v>3071</v>
      </c>
      <c r="H70" s="503">
        <v>3064</v>
      </c>
      <c r="I70" s="503">
        <f>G70-H70</f>
        <v>7</v>
      </c>
      <c r="J70" s="503">
        <f>$F70*I70</f>
        <v>3500</v>
      </c>
      <c r="K70" s="504">
        <f>J70/1000000</f>
        <v>0.0035</v>
      </c>
      <c r="L70" s="502">
        <v>25455</v>
      </c>
      <c r="M70" s="503">
        <v>25136</v>
      </c>
      <c r="N70" s="503">
        <f>L70-M70</f>
        <v>319</v>
      </c>
      <c r="O70" s="503">
        <f>$F70*N70</f>
        <v>159500</v>
      </c>
      <c r="P70" s="504">
        <f>O70/1000000</f>
        <v>0.1595</v>
      </c>
      <c r="Q70" s="206"/>
    </row>
    <row r="71" spans="1:17" ht="15.75" customHeight="1">
      <c r="A71" s="403">
        <v>43</v>
      </c>
      <c r="B71" s="523" t="s">
        <v>72</v>
      </c>
      <c r="C71" s="495">
        <v>4902530</v>
      </c>
      <c r="D71" s="531" t="s">
        <v>13</v>
      </c>
      <c r="E71" s="482" t="s">
        <v>367</v>
      </c>
      <c r="F71" s="495">
        <v>500</v>
      </c>
      <c r="G71" s="502">
        <v>2856</v>
      </c>
      <c r="H71" s="503">
        <v>2849</v>
      </c>
      <c r="I71" s="503">
        <f>G71-H71</f>
        <v>7</v>
      </c>
      <c r="J71" s="503">
        <f>$F71*I71</f>
        <v>3500</v>
      </c>
      <c r="K71" s="504">
        <f>J71/1000000</f>
        <v>0.0035</v>
      </c>
      <c r="L71" s="502">
        <v>17284</v>
      </c>
      <c r="M71" s="503">
        <v>17111</v>
      </c>
      <c r="N71" s="503">
        <f>L71-M71</f>
        <v>173</v>
      </c>
      <c r="O71" s="503">
        <f>$F71*N71</f>
        <v>86500</v>
      </c>
      <c r="P71" s="504">
        <f>O71/1000000</f>
        <v>0.0865</v>
      </c>
      <c r="Q71" s="206"/>
    </row>
    <row r="72" spans="1:17" ht="15.75" customHeight="1">
      <c r="A72" s="403">
        <v>44</v>
      </c>
      <c r="B72" s="523" t="s">
        <v>73</v>
      </c>
      <c r="C72" s="495">
        <v>4902531</v>
      </c>
      <c r="D72" s="531" t="s">
        <v>13</v>
      </c>
      <c r="E72" s="482" t="s">
        <v>367</v>
      </c>
      <c r="F72" s="495">
        <v>500</v>
      </c>
      <c r="G72" s="502">
        <v>2866</v>
      </c>
      <c r="H72" s="503">
        <v>2856</v>
      </c>
      <c r="I72" s="503">
        <f>G72-H72</f>
        <v>10</v>
      </c>
      <c r="J72" s="503">
        <f>$F72*I72</f>
        <v>5000</v>
      </c>
      <c r="K72" s="504">
        <f>J72/1000000</f>
        <v>0.005</v>
      </c>
      <c r="L72" s="502">
        <v>11878</v>
      </c>
      <c r="M72" s="503">
        <v>11768</v>
      </c>
      <c r="N72" s="503">
        <f>L72-M72</f>
        <v>110</v>
      </c>
      <c r="O72" s="503">
        <f>$F72*N72</f>
        <v>55000</v>
      </c>
      <c r="P72" s="504">
        <f>O72/1000000</f>
        <v>0.055</v>
      </c>
      <c r="Q72" s="206"/>
    </row>
    <row r="73" spans="1:17" ht="15.75" customHeight="1">
      <c r="A73" s="403">
        <v>45</v>
      </c>
      <c r="B73" s="523" t="s">
        <v>74</v>
      </c>
      <c r="C73" s="495">
        <v>4902532</v>
      </c>
      <c r="D73" s="531" t="s">
        <v>13</v>
      </c>
      <c r="E73" s="482" t="s">
        <v>367</v>
      </c>
      <c r="F73" s="495">
        <v>500</v>
      </c>
      <c r="G73" s="502">
        <v>2939</v>
      </c>
      <c r="H73" s="503">
        <v>2938</v>
      </c>
      <c r="I73" s="503">
        <f>G73-H73</f>
        <v>1</v>
      </c>
      <c r="J73" s="503">
        <f>$F73*I73</f>
        <v>500</v>
      </c>
      <c r="K73" s="504">
        <f>J73/1000000</f>
        <v>0.0005</v>
      </c>
      <c r="L73" s="505">
        <v>13391</v>
      </c>
      <c r="M73" s="506">
        <v>13187</v>
      </c>
      <c r="N73" s="503">
        <f>L73-M73</f>
        <v>204</v>
      </c>
      <c r="O73" s="503">
        <f>$F73*N73</f>
        <v>102000</v>
      </c>
      <c r="P73" s="504">
        <f>O73/1000000</f>
        <v>0.102</v>
      </c>
      <c r="Q73" s="206"/>
    </row>
    <row r="74" spans="1:17" ht="15.75" customHeight="1">
      <c r="A74" s="403"/>
      <c r="B74" s="433" t="s">
        <v>76</v>
      </c>
      <c r="C74" s="495"/>
      <c r="D74" s="530"/>
      <c r="E74" s="530"/>
      <c r="F74" s="495"/>
      <c r="G74" s="502"/>
      <c r="H74" s="503"/>
      <c r="I74" s="503"/>
      <c r="J74" s="503"/>
      <c r="K74" s="504"/>
      <c r="L74" s="502"/>
      <c r="M74" s="503"/>
      <c r="N74" s="503"/>
      <c r="O74" s="503"/>
      <c r="P74" s="504"/>
      <c r="Q74" s="206"/>
    </row>
    <row r="75" spans="1:17" ht="15.75" customHeight="1">
      <c r="A75" s="403">
        <v>46</v>
      </c>
      <c r="B75" s="523" t="s">
        <v>69</v>
      </c>
      <c r="C75" s="495">
        <v>4902535</v>
      </c>
      <c r="D75" s="531" t="s">
        <v>13</v>
      </c>
      <c r="E75" s="482" t="s">
        <v>367</v>
      </c>
      <c r="F75" s="495">
        <v>100</v>
      </c>
      <c r="G75" s="502">
        <v>999613</v>
      </c>
      <c r="H75" s="503">
        <v>999659</v>
      </c>
      <c r="I75" s="503">
        <f aca="true" t="shared" si="11" ref="I75:I80">G75-H75</f>
        <v>-46</v>
      </c>
      <c r="J75" s="503">
        <f aca="true" t="shared" si="12" ref="J75:J80">$F75*I75</f>
        <v>-4600</v>
      </c>
      <c r="K75" s="504">
        <f aca="true" t="shared" si="13" ref="K75:K80">J75/1000000</f>
        <v>-0.0046</v>
      </c>
      <c r="L75" s="502">
        <v>4606</v>
      </c>
      <c r="M75" s="503">
        <v>4519</v>
      </c>
      <c r="N75" s="503">
        <f aca="true" t="shared" si="14" ref="N75:N80">L75-M75</f>
        <v>87</v>
      </c>
      <c r="O75" s="503">
        <f aca="true" t="shared" si="15" ref="O75:O80">$F75*N75</f>
        <v>8700</v>
      </c>
      <c r="P75" s="504">
        <f aca="true" t="shared" si="16" ref="P75:P80">O75/1000000</f>
        <v>0.0087</v>
      </c>
      <c r="Q75" s="206"/>
    </row>
    <row r="76" spans="1:17" ht="15.75" customHeight="1">
      <c r="A76" s="403">
        <v>47</v>
      </c>
      <c r="B76" s="523" t="s">
        <v>77</v>
      </c>
      <c r="C76" s="495">
        <v>4902536</v>
      </c>
      <c r="D76" s="531" t="s">
        <v>13</v>
      </c>
      <c r="E76" s="482" t="s">
        <v>367</v>
      </c>
      <c r="F76" s="495">
        <v>100</v>
      </c>
      <c r="G76" s="502">
        <v>745</v>
      </c>
      <c r="H76" s="503">
        <v>755</v>
      </c>
      <c r="I76" s="503">
        <f t="shared" si="11"/>
        <v>-10</v>
      </c>
      <c r="J76" s="503">
        <f t="shared" si="12"/>
        <v>-1000</v>
      </c>
      <c r="K76" s="504">
        <f t="shared" si="13"/>
        <v>-0.001</v>
      </c>
      <c r="L76" s="502">
        <v>11270</v>
      </c>
      <c r="M76" s="503">
        <v>11123</v>
      </c>
      <c r="N76" s="503">
        <f t="shared" si="14"/>
        <v>147</v>
      </c>
      <c r="O76" s="503">
        <f t="shared" si="15"/>
        <v>14700</v>
      </c>
      <c r="P76" s="504">
        <f t="shared" si="16"/>
        <v>0.0147</v>
      </c>
      <c r="Q76" s="206"/>
    </row>
    <row r="77" spans="1:17" ht="15.75" customHeight="1">
      <c r="A77" s="403">
        <v>48</v>
      </c>
      <c r="B77" s="523" t="s">
        <v>90</v>
      </c>
      <c r="C77" s="495">
        <v>4902537</v>
      </c>
      <c r="D77" s="531" t="s">
        <v>13</v>
      </c>
      <c r="E77" s="482" t="s">
        <v>367</v>
      </c>
      <c r="F77" s="495">
        <v>100</v>
      </c>
      <c r="G77" s="502">
        <v>2247</v>
      </c>
      <c r="H77" s="503">
        <v>1940</v>
      </c>
      <c r="I77" s="503">
        <f t="shared" si="11"/>
        <v>307</v>
      </c>
      <c r="J77" s="503">
        <f t="shared" si="12"/>
        <v>30700</v>
      </c>
      <c r="K77" s="504">
        <f t="shared" si="13"/>
        <v>0.0307</v>
      </c>
      <c r="L77" s="502">
        <v>43523</v>
      </c>
      <c r="M77" s="503">
        <v>43158</v>
      </c>
      <c r="N77" s="503">
        <f t="shared" si="14"/>
        <v>365</v>
      </c>
      <c r="O77" s="503">
        <f t="shared" si="15"/>
        <v>36500</v>
      </c>
      <c r="P77" s="504">
        <f t="shared" si="16"/>
        <v>0.0365</v>
      </c>
      <c r="Q77" s="206"/>
    </row>
    <row r="78" spans="1:17" ht="15.75" customHeight="1">
      <c r="A78" s="403">
        <v>49</v>
      </c>
      <c r="B78" s="523" t="s">
        <v>78</v>
      </c>
      <c r="C78" s="495">
        <v>4902538</v>
      </c>
      <c r="D78" s="531" t="s">
        <v>13</v>
      </c>
      <c r="E78" s="482" t="s">
        <v>367</v>
      </c>
      <c r="F78" s="495">
        <v>100</v>
      </c>
      <c r="G78" s="502">
        <v>4886</v>
      </c>
      <c r="H78" s="503">
        <v>4555</v>
      </c>
      <c r="I78" s="503">
        <f t="shared" si="11"/>
        <v>331</v>
      </c>
      <c r="J78" s="503">
        <f t="shared" si="12"/>
        <v>33100</v>
      </c>
      <c r="K78" s="504">
        <f t="shared" si="13"/>
        <v>0.0331</v>
      </c>
      <c r="L78" s="502">
        <v>18608</v>
      </c>
      <c r="M78" s="503">
        <v>18492</v>
      </c>
      <c r="N78" s="503">
        <f t="shared" si="14"/>
        <v>116</v>
      </c>
      <c r="O78" s="503">
        <f t="shared" si="15"/>
        <v>11600</v>
      </c>
      <c r="P78" s="504">
        <f t="shared" si="16"/>
        <v>0.0116</v>
      </c>
      <c r="Q78" s="206"/>
    </row>
    <row r="79" spans="1:17" ht="15.75" customHeight="1">
      <c r="A79" s="403">
        <v>50</v>
      </c>
      <c r="B79" s="523" t="s">
        <v>79</v>
      </c>
      <c r="C79" s="495">
        <v>4902539</v>
      </c>
      <c r="D79" s="531" t="s">
        <v>13</v>
      </c>
      <c r="E79" s="482" t="s">
        <v>367</v>
      </c>
      <c r="F79" s="495">
        <v>100</v>
      </c>
      <c r="G79" s="502">
        <v>999957</v>
      </c>
      <c r="H79" s="503">
        <v>999971</v>
      </c>
      <c r="I79" s="503">
        <f t="shared" si="11"/>
        <v>-14</v>
      </c>
      <c r="J79" s="503">
        <f t="shared" si="12"/>
        <v>-1400</v>
      </c>
      <c r="K79" s="504">
        <f t="shared" si="13"/>
        <v>-0.0014</v>
      </c>
      <c r="L79" s="502">
        <v>275</v>
      </c>
      <c r="M79" s="503">
        <v>277</v>
      </c>
      <c r="N79" s="503">
        <f t="shared" si="14"/>
        <v>-2</v>
      </c>
      <c r="O79" s="503">
        <f t="shared" si="15"/>
        <v>-200</v>
      </c>
      <c r="P79" s="504">
        <f t="shared" si="16"/>
        <v>-0.0002</v>
      </c>
      <c r="Q79" s="206"/>
    </row>
    <row r="80" spans="1:17" ht="15.75" customHeight="1">
      <c r="A80" s="403">
        <v>51</v>
      </c>
      <c r="B80" s="523" t="s">
        <v>65</v>
      </c>
      <c r="C80" s="495">
        <v>4902540</v>
      </c>
      <c r="D80" s="531" t="s">
        <v>13</v>
      </c>
      <c r="E80" s="482" t="s">
        <v>367</v>
      </c>
      <c r="F80" s="495">
        <v>100</v>
      </c>
      <c r="G80" s="502">
        <v>15</v>
      </c>
      <c r="H80" s="503">
        <v>15</v>
      </c>
      <c r="I80" s="503">
        <f t="shared" si="11"/>
        <v>0</v>
      </c>
      <c r="J80" s="503">
        <f t="shared" si="12"/>
        <v>0</v>
      </c>
      <c r="K80" s="504">
        <f t="shared" si="13"/>
        <v>0</v>
      </c>
      <c r="L80" s="502">
        <v>13398</v>
      </c>
      <c r="M80" s="503">
        <v>13398</v>
      </c>
      <c r="N80" s="503">
        <f t="shared" si="14"/>
        <v>0</v>
      </c>
      <c r="O80" s="503">
        <f t="shared" si="15"/>
        <v>0</v>
      </c>
      <c r="P80" s="504">
        <f t="shared" si="16"/>
        <v>0</v>
      </c>
      <c r="Q80" s="206"/>
    </row>
    <row r="81" spans="1:17" ht="15.75" customHeight="1">
      <c r="A81" s="403"/>
      <c r="B81" s="523"/>
      <c r="C81" s="495"/>
      <c r="D81" s="531"/>
      <c r="E81" s="531"/>
      <c r="F81" s="495"/>
      <c r="G81" s="502"/>
      <c r="H81" s="503"/>
      <c r="I81" s="503"/>
      <c r="J81" s="503"/>
      <c r="K81" s="504"/>
      <c r="L81" s="502"/>
      <c r="M81" s="503"/>
      <c r="N81" s="503"/>
      <c r="O81" s="503"/>
      <c r="P81" s="504"/>
      <c r="Q81" s="206"/>
    </row>
    <row r="82" spans="1:17" ht="15.75" customHeight="1">
      <c r="A82" s="403"/>
      <c r="B82" s="433" t="s">
        <v>80</v>
      </c>
      <c r="C82" s="495"/>
      <c r="D82" s="530"/>
      <c r="E82" s="530"/>
      <c r="F82" s="495"/>
      <c r="G82" s="502"/>
      <c r="H82" s="503"/>
      <c r="I82" s="503"/>
      <c r="J82" s="503"/>
      <c r="K82" s="504"/>
      <c r="L82" s="502"/>
      <c r="M82" s="503"/>
      <c r="N82" s="503"/>
      <c r="O82" s="503"/>
      <c r="P82" s="504"/>
      <c r="Q82" s="206"/>
    </row>
    <row r="83" spans="1:17" ht="15.75" customHeight="1">
      <c r="A83" s="403">
        <v>52</v>
      </c>
      <c r="B83" s="523" t="s">
        <v>81</v>
      </c>
      <c r="C83" s="495">
        <v>4902541</v>
      </c>
      <c r="D83" s="531" t="s">
        <v>13</v>
      </c>
      <c r="E83" s="482" t="s">
        <v>367</v>
      </c>
      <c r="F83" s="495">
        <v>100</v>
      </c>
      <c r="G83" s="502">
        <v>425</v>
      </c>
      <c r="H83" s="503">
        <v>88</v>
      </c>
      <c r="I83" s="503">
        <f>G83-H83</f>
        <v>337</v>
      </c>
      <c r="J83" s="503">
        <f>$F83*I83</f>
        <v>33700</v>
      </c>
      <c r="K83" s="504">
        <f>J83/1000000</f>
        <v>0.0337</v>
      </c>
      <c r="L83" s="502">
        <v>51659</v>
      </c>
      <c r="M83" s="503">
        <v>50897</v>
      </c>
      <c r="N83" s="503">
        <f>L83-M83</f>
        <v>762</v>
      </c>
      <c r="O83" s="503">
        <f>$F83*N83</f>
        <v>76200</v>
      </c>
      <c r="P83" s="504">
        <f>O83/1000000</f>
        <v>0.0762</v>
      </c>
      <c r="Q83" s="206"/>
    </row>
    <row r="84" spans="1:17" ht="15.75" customHeight="1">
      <c r="A84" s="403">
        <v>53</v>
      </c>
      <c r="B84" s="523" t="s">
        <v>82</v>
      </c>
      <c r="C84" s="495">
        <v>4902542</v>
      </c>
      <c r="D84" s="531" t="s">
        <v>13</v>
      </c>
      <c r="E84" s="482" t="s">
        <v>367</v>
      </c>
      <c r="F84" s="495">
        <v>100</v>
      </c>
      <c r="G84" s="502">
        <v>164</v>
      </c>
      <c r="H84" s="503">
        <v>132</v>
      </c>
      <c r="I84" s="503">
        <f>G84-H84</f>
        <v>32</v>
      </c>
      <c r="J84" s="503">
        <f>$F84*I84</f>
        <v>3200</v>
      </c>
      <c r="K84" s="504">
        <f>J84/1000000</f>
        <v>0.0032</v>
      </c>
      <c r="L84" s="502">
        <v>47498</v>
      </c>
      <c r="M84" s="503">
        <v>47111</v>
      </c>
      <c r="N84" s="503">
        <f>L84-M84</f>
        <v>387</v>
      </c>
      <c r="O84" s="503">
        <f>$F84*N84</f>
        <v>38700</v>
      </c>
      <c r="P84" s="504">
        <f>O84/1000000</f>
        <v>0.0387</v>
      </c>
      <c r="Q84" s="206"/>
    </row>
    <row r="85" spans="1:17" ht="15.75" customHeight="1">
      <c r="A85" s="403">
        <v>54</v>
      </c>
      <c r="B85" s="523" t="s">
        <v>83</v>
      </c>
      <c r="C85" s="495">
        <v>4902543</v>
      </c>
      <c r="D85" s="531" t="s">
        <v>13</v>
      </c>
      <c r="E85" s="482" t="s">
        <v>367</v>
      </c>
      <c r="F85" s="495">
        <v>100</v>
      </c>
      <c r="G85" s="502">
        <v>241</v>
      </c>
      <c r="H85" s="503">
        <v>165</v>
      </c>
      <c r="I85" s="503">
        <f>G85-H85</f>
        <v>76</v>
      </c>
      <c r="J85" s="503">
        <f>$F85*I85</f>
        <v>7600</v>
      </c>
      <c r="K85" s="504">
        <f>J85/1000000</f>
        <v>0.0076</v>
      </c>
      <c r="L85" s="502">
        <v>66752</v>
      </c>
      <c r="M85" s="503">
        <v>65461</v>
      </c>
      <c r="N85" s="503">
        <f>L85-M85</f>
        <v>1291</v>
      </c>
      <c r="O85" s="503">
        <f>$F85*N85</f>
        <v>129100</v>
      </c>
      <c r="P85" s="504">
        <f>O85/1000000</f>
        <v>0.1291</v>
      </c>
      <c r="Q85" s="206"/>
    </row>
    <row r="86" spans="1:17" ht="15.75" customHeight="1">
      <c r="A86" s="403"/>
      <c r="B86" s="433" t="s">
        <v>35</v>
      </c>
      <c r="C86" s="495"/>
      <c r="D86" s="530"/>
      <c r="E86" s="530"/>
      <c r="F86" s="495"/>
      <c r="G86" s="502"/>
      <c r="H86" s="503"/>
      <c r="I86" s="503"/>
      <c r="J86" s="503"/>
      <c r="K86" s="504"/>
      <c r="L86" s="502"/>
      <c r="M86" s="503"/>
      <c r="N86" s="503"/>
      <c r="O86" s="503"/>
      <c r="P86" s="504"/>
      <c r="Q86" s="206"/>
    </row>
    <row r="87" spans="1:17" ht="15.75" customHeight="1">
      <c r="A87" s="403">
        <v>55</v>
      </c>
      <c r="B87" s="523" t="s">
        <v>75</v>
      </c>
      <c r="C87" s="495">
        <v>4864807</v>
      </c>
      <c r="D87" s="531" t="s">
        <v>13</v>
      </c>
      <c r="E87" s="482" t="s">
        <v>367</v>
      </c>
      <c r="F87" s="495">
        <v>100</v>
      </c>
      <c r="G87" s="505">
        <v>68618</v>
      </c>
      <c r="H87" s="503">
        <v>64249</v>
      </c>
      <c r="I87" s="503">
        <f>G87-H87</f>
        <v>4369</v>
      </c>
      <c r="J87" s="503">
        <f>$F87*I87</f>
        <v>436900</v>
      </c>
      <c r="K87" s="504">
        <f>J87/1000000</f>
        <v>0.4369</v>
      </c>
      <c r="L87" s="505">
        <v>25579</v>
      </c>
      <c r="M87" s="503">
        <v>25573</v>
      </c>
      <c r="N87" s="503">
        <f>L87-M87</f>
        <v>6</v>
      </c>
      <c r="O87" s="503">
        <f>$F87*N87</f>
        <v>600</v>
      </c>
      <c r="P87" s="504">
        <f>O87/1000000</f>
        <v>0.0006</v>
      </c>
      <c r="Q87" s="206"/>
    </row>
    <row r="88" spans="1:17" ht="15.75" customHeight="1">
      <c r="A88" s="403">
        <v>56</v>
      </c>
      <c r="B88" s="523" t="s">
        <v>261</v>
      </c>
      <c r="C88" s="495">
        <v>4865086</v>
      </c>
      <c r="D88" s="531" t="s">
        <v>13</v>
      </c>
      <c r="E88" s="482" t="s">
        <v>367</v>
      </c>
      <c r="F88" s="495">
        <v>100</v>
      </c>
      <c r="G88" s="505">
        <v>6777</v>
      </c>
      <c r="H88" s="503">
        <v>6152</v>
      </c>
      <c r="I88" s="503">
        <f>G88-H88</f>
        <v>625</v>
      </c>
      <c r="J88" s="503">
        <f>$F88*I88</f>
        <v>62500</v>
      </c>
      <c r="K88" s="504">
        <f>J88/1000000</f>
        <v>0.0625</v>
      </c>
      <c r="L88" s="505">
        <v>25532</v>
      </c>
      <c r="M88" s="503">
        <v>24670</v>
      </c>
      <c r="N88" s="503">
        <f>L88-M88</f>
        <v>862</v>
      </c>
      <c r="O88" s="503">
        <f>$F88*N88</f>
        <v>86200</v>
      </c>
      <c r="P88" s="504">
        <f>O88/1000000</f>
        <v>0.0862</v>
      </c>
      <c r="Q88" s="206"/>
    </row>
    <row r="89" spans="1:17" ht="15.75" customHeight="1">
      <c r="A89" s="403">
        <v>57</v>
      </c>
      <c r="B89" s="523" t="s">
        <v>88</v>
      </c>
      <c r="C89" s="495">
        <v>4902571</v>
      </c>
      <c r="D89" s="531" t="s">
        <v>13</v>
      </c>
      <c r="E89" s="482" t="s">
        <v>367</v>
      </c>
      <c r="F89" s="495">
        <v>-300</v>
      </c>
      <c r="G89" s="502">
        <v>999999</v>
      </c>
      <c r="H89" s="503">
        <v>999999</v>
      </c>
      <c r="I89" s="503">
        <f>G89-H89</f>
        <v>0</v>
      </c>
      <c r="J89" s="503">
        <f>$F89*I89</f>
        <v>0</v>
      </c>
      <c r="K89" s="504">
        <f>J89/1000000</f>
        <v>0</v>
      </c>
      <c r="L89" s="502">
        <v>999947</v>
      </c>
      <c r="M89" s="503">
        <v>999947</v>
      </c>
      <c r="N89" s="503">
        <f>L89-M89</f>
        <v>0</v>
      </c>
      <c r="O89" s="503">
        <f>$F89*N89</f>
        <v>0</v>
      </c>
      <c r="P89" s="504">
        <f>O89/1000000</f>
        <v>0</v>
      </c>
      <c r="Q89" s="206"/>
    </row>
    <row r="90" spans="1:17" ht="15.75" customHeight="1">
      <c r="A90" s="403"/>
      <c r="B90" s="523"/>
      <c r="C90" s="495"/>
      <c r="D90" s="531"/>
      <c r="E90" s="532"/>
      <c r="F90" s="495"/>
      <c r="G90" s="502"/>
      <c r="H90" s="503"/>
      <c r="I90" s="503"/>
      <c r="J90" s="503"/>
      <c r="K90" s="504"/>
      <c r="L90" s="502"/>
      <c r="M90" s="503"/>
      <c r="N90" s="503"/>
      <c r="O90" s="503"/>
      <c r="P90" s="504"/>
      <c r="Q90" s="206"/>
    </row>
    <row r="91" spans="1:17" ht="15.75" customHeight="1">
      <c r="A91" s="403"/>
      <c r="B91" s="519" t="s">
        <v>84</v>
      </c>
      <c r="C91" s="493"/>
      <c r="D91" s="526"/>
      <c r="E91" s="526"/>
      <c r="F91" s="493"/>
      <c r="G91" s="502"/>
      <c r="H91" s="503"/>
      <c r="I91" s="503"/>
      <c r="J91" s="503"/>
      <c r="K91" s="504"/>
      <c r="L91" s="502"/>
      <c r="M91" s="503"/>
      <c r="N91" s="503"/>
      <c r="O91" s="503"/>
      <c r="P91" s="504"/>
      <c r="Q91" s="206"/>
    </row>
    <row r="92" spans="1:17" ht="23.25">
      <c r="A92" s="472">
        <v>58</v>
      </c>
      <c r="B92" s="606" t="s">
        <v>85</v>
      </c>
      <c r="C92" s="493">
        <v>4902514</v>
      </c>
      <c r="D92" s="526" t="s">
        <v>13</v>
      </c>
      <c r="E92" s="482" t="s">
        <v>367</v>
      </c>
      <c r="F92" s="493">
        <v>-100</v>
      </c>
      <c r="G92" s="502">
        <v>341</v>
      </c>
      <c r="H92" s="503">
        <v>341</v>
      </c>
      <c r="I92" s="503">
        <f>G92-H92</f>
        <v>0</v>
      </c>
      <c r="J92" s="503">
        <f>$F92*I92</f>
        <v>0</v>
      </c>
      <c r="K92" s="504">
        <f>J92/1000000</f>
        <v>0</v>
      </c>
      <c r="L92" s="505">
        <v>839</v>
      </c>
      <c r="M92" s="506">
        <v>835</v>
      </c>
      <c r="N92" s="503">
        <f>L92-M92</f>
        <v>4</v>
      </c>
      <c r="O92" s="503">
        <f>$F92*N92</f>
        <v>-400</v>
      </c>
      <c r="P92" s="504">
        <f>O92/1000000</f>
        <v>-0.0004</v>
      </c>
      <c r="Q92" s="206"/>
    </row>
    <row r="93" spans="1:17" ht="16.5">
      <c r="A93" s="472"/>
      <c r="B93" s="496"/>
      <c r="C93" s="493"/>
      <c r="D93" s="527"/>
      <c r="E93" s="482"/>
      <c r="F93" s="493"/>
      <c r="G93" s="505"/>
      <c r="H93" s="506"/>
      <c r="I93" s="506"/>
      <c r="J93" s="506"/>
      <c r="K93" s="513"/>
      <c r="L93" s="505"/>
      <c r="M93" s="506"/>
      <c r="N93" s="506"/>
      <c r="O93" s="506"/>
      <c r="P93" s="513"/>
      <c r="Q93" s="206"/>
    </row>
    <row r="94" spans="1:17" ht="23.25">
      <c r="A94" s="472">
        <v>59</v>
      </c>
      <c r="B94" s="606" t="s">
        <v>86</v>
      </c>
      <c r="C94" s="493">
        <v>4902516</v>
      </c>
      <c r="D94" s="526" t="s">
        <v>13</v>
      </c>
      <c r="E94" s="482" t="s">
        <v>367</v>
      </c>
      <c r="F94" s="493">
        <v>100</v>
      </c>
      <c r="G94" s="502">
        <v>999508</v>
      </c>
      <c r="H94" s="503">
        <v>999508</v>
      </c>
      <c r="I94" s="503">
        <f>G94-H94</f>
        <v>0</v>
      </c>
      <c r="J94" s="503">
        <f>$F94*I94</f>
        <v>0</v>
      </c>
      <c r="K94" s="504">
        <f>J94/1000000</f>
        <v>0</v>
      </c>
      <c r="L94" s="502">
        <v>999148</v>
      </c>
      <c r="M94" s="503">
        <v>999135</v>
      </c>
      <c r="N94" s="503">
        <f>L94-M94</f>
        <v>13</v>
      </c>
      <c r="O94" s="503">
        <f>$F94*N94</f>
        <v>1300</v>
      </c>
      <c r="P94" s="504">
        <f>O94/1000000</f>
        <v>0.0013</v>
      </c>
      <c r="Q94" s="206"/>
    </row>
    <row r="95" spans="1:17" ht="16.5">
      <c r="A95" s="472"/>
      <c r="B95" s="496"/>
      <c r="C95" s="493"/>
      <c r="D95" s="526"/>
      <c r="E95" s="482"/>
      <c r="F95" s="493"/>
      <c r="G95" s="505"/>
      <c r="H95" s="506"/>
      <c r="I95" s="506"/>
      <c r="J95" s="506"/>
      <c r="K95" s="513"/>
      <c r="L95" s="505"/>
      <c r="M95" s="506"/>
      <c r="N95" s="506"/>
      <c r="O95" s="506"/>
      <c r="P95" s="513"/>
      <c r="Q95" s="206"/>
    </row>
    <row r="96" spans="1:17" ht="15.75" customHeight="1" thickBot="1">
      <c r="A96" s="494"/>
      <c r="B96" s="497"/>
      <c r="C96" s="476"/>
      <c r="D96" s="459"/>
      <c r="E96" s="477"/>
      <c r="F96" s="459"/>
      <c r="G96" s="514"/>
      <c r="H96" s="515"/>
      <c r="I96" s="508"/>
      <c r="J96" s="508"/>
      <c r="K96" s="509"/>
      <c r="L96" s="514"/>
      <c r="M96" s="515"/>
      <c r="N96" s="508"/>
      <c r="O96" s="508"/>
      <c r="P96" s="509"/>
      <c r="Q96" s="207"/>
    </row>
    <row r="97" spans="7:16" ht="13.5" thickTop="1">
      <c r="G97" s="19"/>
      <c r="H97" s="19"/>
      <c r="I97" s="19"/>
      <c r="J97" s="19"/>
      <c r="L97" s="19"/>
      <c r="M97" s="19"/>
      <c r="N97" s="19"/>
      <c r="O97" s="19"/>
      <c r="P97" s="19"/>
    </row>
    <row r="98" spans="2:16" ht="12.75">
      <c r="B98" s="18"/>
      <c r="G98" s="19"/>
      <c r="H98" s="19"/>
      <c r="I98" s="19"/>
      <c r="J98" s="19"/>
      <c r="K98" s="19"/>
      <c r="L98" s="19"/>
      <c r="M98" s="19"/>
      <c r="N98" s="19"/>
      <c r="O98" s="19"/>
      <c r="P98" s="19"/>
    </row>
    <row r="99" spans="2:16" ht="18">
      <c r="B99" s="209" t="s">
        <v>260</v>
      </c>
      <c r="G99" s="19"/>
      <c r="H99" s="19"/>
      <c r="I99" s="19"/>
      <c r="J99" s="19"/>
      <c r="K99" s="208">
        <f>SUM(K8:K96)-K8</f>
        <v>-6.4109500000000015</v>
      </c>
      <c r="L99" s="19"/>
      <c r="M99" s="19"/>
      <c r="N99" s="19"/>
      <c r="O99" s="19"/>
      <c r="P99" s="208">
        <f>SUM(P8:P96)-P8</f>
        <v>5.056250000000002</v>
      </c>
    </row>
    <row r="100" spans="2:16" ht="12.75">
      <c r="B100" s="18"/>
      <c r="G100" s="19"/>
      <c r="H100" s="19"/>
      <c r="I100" s="19"/>
      <c r="J100" s="19"/>
      <c r="K100" s="19"/>
      <c r="L100" s="19"/>
      <c r="M100" s="19"/>
      <c r="N100" s="19"/>
      <c r="O100" s="19"/>
      <c r="P100" s="19"/>
    </row>
    <row r="101" spans="2:16" ht="12.75">
      <c r="B101" s="18"/>
      <c r="G101" s="19"/>
      <c r="H101" s="19"/>
      <c r="I101" s="19"/>
      <c r="J101" s="19"/>
      <c r="K101" s="19"/>
      <c r="L101" s="19"/>
      <c r="M101" s="19"/>
      <c r="N101" s="19"/>
      <c r="O101" s="19"/>
      <c r="P101" s="19"/>
    </row>
    <row r="102" spans="2:16" ht="12.75">
      <c r="B102" s="18"/>
      <c r="G102" s="19"/>
      <c r="H102" s="19"/>
      <c r="I102" s="19"/>
      <c r="J102" s="19"/>
      <c r="K102" s="19"/>
      <c r="L102" s="19"/>
      <c r="M102" s="19"/>
      <c r="N102" s="19"/>
      <c r="O102" s="19"/>
      <c r="P102" s="19"/>
    </row>
    <row r="103" spans="2:16" ht="12.75">
      <c r="B103" s="18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2:16" ht="12.75">
      <c r="B104" s="18"/>
      <c r="G104" s="19"/>
      <c r="H104" s="19"/>
      <c r="I104" s="19"/>
      <c r="J104" s="19"/>
      <c r="K104" s="19"/>
      <c r="L104" s="19"/>
      <c r="M104" s="19"/>
      <c r="N104" s="19"/>
      <c r="O104" s="19"/>
      <c r="P104" s="19"/>
    </row>
    <row r="105" spans="1:16" ht="15.75">
      <c r="A105" s="17"/>
      <c r="G105" s="19"/>
      <c r="H105" s="19"/>
      <c r="I105" s="19"/>
      <c r="J105" s="19"/>
      <c r="K105" s="19"/>
      <c r="L105" s="19"/>
      <c r="M105" s="19"/>
      <c r="N105" s="19"/>
      <c r="O105" s="19"/>
      <c r="P105" s="19"/>
    </row>
    <row r="106" spans="1:17" ht="24" thickBot="1">
      <c r="A106" s="254" t="s">
        <v>259</v>
      </c>
      <c r="G106" s="21"/>
      <c r="H106" s="21"/>
      <c r="I106" s="111" t="s">
        <v>8</v>
      </c>
      <c r="J106" s="21"/>
      <c r="K106" s="21"/>
      <c r="L106" s="21"/>
      <c r="M106" s="21"/>
      <c r="N106" s="111" t="s">
        <v>7</v>
      </c>
      <c r="O106" s="21"/>
      <c r="P106" s="21"/>
      <c r="Q106" s="244" t="str">
        <f>Q1</f>
        <v>SEPTEMBER 2010</v>
      </c>
    </row>
    <row r="107" spans="1:17" ht="39.75" thickBot="1" thickTop="1">
      <c r="A107" s="112" t="s">
        <v>9</v>
      </c>
      <c r="B107" s="40" t="s">
        <v>10</v>
      </c>
      <c r="C107" s="41" t="s">
        <v>1</v>
      </c>
      <c r="D107" s="41" t="s">
        <v>2</v>
      </c>
      <c r="E107" s="41" t="s">
        <v>3</v>
      </c>
      <c r="F107" s="41" t="s">
        <v>11</v>
      </c>
      <c r="G107" s="43" t="str">
        <f>G5</f>
        <v>FINAL READING 01/10/10</v>
      </c>
      <c r="H107" s="41" t="str">
        <f>H5</f>
        <v>INTIAL READING 01/09/10</v>
      </c>
      <c r="I107" s="41" t="s">
        <v>4</v>
      </c>
      <c r="J107" s="41" t="s">
        <v>5</v>
      </c>
      <c r="K107" s="42" t="s">
        <v>6</v>
      </c>
      <c r="L107" s="43" t="str">
        <f>G5</f>
        <v>FINAL READING 01/10/10</v>
      </c>
      <c r="M107" s="41" t="str">
        <f>H5</f>
        <v>INTIAL READING 01/09/10</v>
      </c>
      <c r="N107" s="41" t="s">
        <v>4</v>
      </c>
      <c r="O107" s="41" t="s">
        <v>5</v>
      </c>
      <c r="P107" s="42" t="s">
        <v>6</v>
      </c>
      <c r="Q107" s="42" t="s">
        <v>329</v>
      </c>
    </row>
    <row r="108" spans="1:16" ht="8.25" customHeight="1" thickBot="1" thickTop="1">
      <c r="A108" s="15"/>
      <c r="B108" s="12"/>
      <c r="C108" s="11"/>
      <c r="D108" s="11"/>
      <c r="E108" s="11"/>
      <c r="F108" s="11"/>
      <c r="G108" s="19"/>
      <c r="H108" s="19"/>
      <c r="I108" s="19"/>
      <c r="J108" s="19"/>
      <c r="K108" s="19"/>
      <c r="L108" s="19"/>
      <c r="M108" s="19"/>
      <c r="N108" s="19"/>
      <c r="O108" s="19"/>
      <c r="P108" s="19"/>
    </row>
    <row r="109" spans="1:17" ht="15.75" customHeight="1" thickTop="1">
      <c r="A109" s="498"/>
      <c r="B109" s="499" t="s">
        <v>29</v>
      </c>
      <c r="C109" s="473"/>
      <c r="D109" s="458"/>
      <c r="E109" s="458"/>
      <c r="F109" s="458"/>
      <c r="G109" s="116"/>
      <c r="H109" s="28"/>
      <c r="I109" s="28"/>
      <c r="J109" s="28"/>
      <c r="K109" s="29"/>
      <c r="L109" s="116"/>
      <c r="M109" s="28"/>
      <c r="N109" s="28"/>
      <c r="O109" s="28"/>
      <c r="P109" s="29"/>
      <c r="Q109" s="205"/>
    </row>
    <row r="110" spans="1:17" ht="15.75" customHeight="1">
      <c r="A110" s="472">
        <v>1</v>
      </c>
      <c r="B110" s="518" t="s">
        <v>87</v>
      </c>
      <c r="C110" s="493">
        <v>4865092</v>
      </c>
      <c r="D110" s="482" t="s">
        <v>13</v>
      </c>
      <c r="E110" s="482" t="s">
        <v>367</v>
      </c>
      <c r="F110" s="493">
        <v>-100</v>
      </c>
      <c r="G110" s="502">
        <v>3556</v>
      </c>
      <c r="H110" s="503">
        <v>3475</v>
      </c>
      <c r="I110" s="503">
        <f>G110-H110</f>
        <v>81</v>
      </c>
      <c r="J110" s="503">
        <f aca="true" t="shared" si="17" ref="J110:J122">$F110*I110</f>
        <v>-8100</v>
      </c>
      <c r="K110" s="504">
        <f aca="true" t="shared" si="18" ref="K110:K122">J110/1000000</f>
        <v>-0.0081</v>
      </c>
      <c r="L110" s="502">
        <v>7080</v>
      </c>
      <c r="M110" s="503">
        <v>6965</v>
      </c>
      <c r="N110" s="503">
        <f>L110-M110</f>
        <v>115</v>
      </c>
      <c r="O110" s="503">
        <f aca="true" t="shared" si="19" ref="O110:O122">$F110*N110</f>
        <v>-11500</v>
      </c>
      <c r="P110" s="504">
        <f aca="true" t="shared" si="20" ref="P110:P122">O110/1000000</f>
        <v>-0.0115</v>
      </c>
      <c r="Q110" s="206"/>
    </row>
    <row r="111" spans="1:17" ht="16.5">
      <c r="A111" s="472"/>
      <c r="B111" s="519" t="s">
        <v>44</v>
      </c>
      <c r="C111" s="493"/>
      <c r="D111" s="527"/>
      <c r="E111" s="527"/>
      <c r="F111" s="493"/>
      <c r="G111" s="502"/>
      <c r="H111" s="503"/>
      <c r="I111" s="503"/>
      <c r="J111" s="503"/>
      <c r="K111" s="504"/>
      <c r="L111" s="502"/>
      <c r="M111" s="503"/>
      <c r="N111" s="503"/>
      <c r="O111" s="503"/>
      <c r="P111" s="504"/>
      <c r="Q111" s="206"/>
    </row>
    <row r="112" spans="1:17" ht="16.5">
      <c r="A112" s="472">
        <v>2</v>
      </c>
      <c r="B112" s="518" t="s">
        <v>45</v>
      </c>
      <c r="C112" s="493">
        <v>4864954</v>
      </c>
      <c r="D112" s="526" t="s">
        <v>13</v>
      </c>
      <c r="E112" s="482" t="s">
        <v>367</v>
      </c>
      <c r="F112" s="493">
        <v>-1000</v>
      </c>
      <c r="G112" s="502">
        <v>3933</v>
      </c>
      <c r="H112" s="503">
        <v>3338</v>
      </c>
      <c r="I112" s="503">
        <f>G112-H112</f>
        <v>595</v>
      </c>
      <c r="J112" s="503">
        <f t="shared" si="17"/>
        <v>-595000</v>
      </c>
      <c r="K112" s="504">
        <f t="shared" si="18"/>
        <v>-0.595</v>
      </c>
      <c r="L112" s="502">
        <v>3267</v>
      </c>
      <c r="M112" s="503">
        <v>3254</v>
      </c>
      <c r="N112" s="503">
        <f>L112-M112</f>
        <v>13</v>
      </c>
      <c r="O112" s="503">
        <f t="shared" si="19"/>
        <v>-13000</v>
      </c>
      <c r="P112" s="504">
        <f t="shared" si="20"/>
        <v>-0.013</v>
      </c>
      <c r="Q112" s="206"/>
    </row>
    <row r="113" spans="1:17" ht="16.5">
      <c r="A113" s="472">
        <v>3</v>
      </c>
      <c r="B113" s="518" t="s">
        <v>46</v>
      </c>
      <c r="C113" s="493">
        <v>4864955</v>
      </c>
      <c r="D113" s="526" t="s">
        <v>13</v>
      </c>
      <c r="E113" s="482" t="s">
        <v>367</v>
      </c>
      <c r="F113" s="493">
        <v>-1000</v>
      </c>
      <c r="G113" s="502">
        <v>4424</v>
      </c>
      <c r="H113" s="503">
        <v>3734</v>
      </c>
      <c r="I113" s="503">
        <f>G113-H113</f>
        <v>690</v>
      </c>
      <c r="J113" s="503">
        <f t="shared" si="17"/>
        <v>-690000</v>
      </c>
      <c r="K113" s="504">
        <f t="shared" si="18"/>
        <v>-0.69</v>
      </c>
      <c r="L113" s="502">
        <v>3561</v>
      </c>
      <c r="M113" s="503">
        <v>3546</v>
      </c>
      <c r="N113" s="503">
        <f>L113-M113</f>
        <v>15</v>
      </c>
      <c r="O113" s="503">
        <f t="shared" si="19"/>
        <v>-15000</v>
      </c>
      <c r="P113" s="504">
        <f t="shared" si="20"/>
        <v>-0.015</v>
      </c>
      <c r="Q113" s="206"/>
    </row>
    <row r="114" spans="1:17" ht="16.5">
      <c r="A114" s="472"/>
      <c r="B114" s="519" t="s">
        <v>19</v>
      </c>
      <c r="C114" s="493"/>
      <c r="D114" s="526"/>
      <c r="E114" s="482"/>
      <c r="F114" s="493"/>
      <c r="G114" s="502"/>
      <c r="H114" s="503"/>
      <c r="I114" s="503"/>
      <c r="J114" s="503"/>
      <c r="K114" s="504"/>
      <c r="L114" s="502"/>
      <c r="M114" s="503"/>
      <c r="N114" s="503"/>
      <c r="O114" s="503"/>
      <c r="P114" s="504"/>
      <c r="Q114" s="206"/>
    </row>
    <row r="115" spans="1:17" ht="16.5">
      <c r="A115" s="472"/>
      <c r="B115" s="667" t="s">
        <v>20</v>
      </c>
      <c r="C115" s="493">
        <v>4864840</v>
      </c>
      <c r="D115" s="526" t="s">
        <v>13</v>
      </c>
      <c r="E115" s="482" t="s">
        <v>367</v>
      </c>
      <c r="F115" s="493">
        <v>-1000</v>
      </c>
      <c r="G115" s="505">
        <v>9909</v>
      </c>
      <c r="H115" s="503">
        <v>9909</v>
      </c>
      <c r="I115" s="503">
        <f>G115-H115</f>
        <v>0</v>
      </c>
      <c r="J115" s="503">
        <f>$F115*I115</f>
        <v>0</v>
      </c>
      <c r="K115" s="504">
        <f>J115/1000000</f>
        <v>0</v>
      </c>
      <c r="L115" s="505">
        <v>6742</v>
      </c>
      <c r="M115" s="503">
        <v>6627</v>
      </c>
      <c r="N115" s="503">
        <f>L115-M115</f>
        <v>115</v>
      </c>
      <c r="O115" s="503">
        <f>$F115*N115</f>
        <v>-115000</v>
      </c>
      <c r="P115" s="504">
        <f>O115/1000000</f>
        <v>-0.115</v>
      </c>
      <c r="Q115" s="206"/>
    </row>
    <row r="116" spans="1:17" ht="16.5">
      <c r="A116" s="472">
        <v>4</v>
      </c>
      <c r="B116" s="518" t="s">
        <v>20</v>
      </c>
      <c r="C116" s="493">
        <v>4864808</v>
      </c>
      <c r="D116" s="526" t="s">
        <v>13</v>
      </c>
      <c r="E116" s="482" t="s">
        <v>367</v>
      </c>
      <c r="F116" s="493">
        <v>-200</v>
      </c>
      <c r="G116" s="505">
        <v>2300</v>
      </c>
      <c r="H116" s="506">
        <v>2171</v>
      </c>
      <c r="I116" s="506">
        <f>G116-H116</f>
        <v>129</v>
      </c>
      <c r="J116" s="506">
        <f t="shared" si="17"/>
        <v>-25800</v>
      </c>
      <c r="K116" s="513">
        <f t="shared" si="18"/>
        <v>-0.0258</v>
      </c>
      <c r="L116" s="505">
        <v>1461</v>
      </c>
      <c r="M116" s="503">
        <v>12</v>
      </c>
      <c r="N116" s="503">
        <f>L116-M116</f>
        <v>1449</v>
      </c>
      <c r="O116" s="503">
        <f t="shared" si="19"/>
        <v>-289800</v>
      </c>
      <c r="P116" s="504">
        <f t="shared" si="20"/>
        <v>-0.2898</v>
      </c>
      <c r="Q116" s="648" t="s">
        <v>392</v>
      </c>
    </row>
    <row r="117" spans="1:17" ht="16.5">
      <c r="A117" s="472">
        <v>5</v>
      </c>
      <c r="B117" s="518" t="s">
        <v>21</v>
      </c>
      <c r="C117" s="493">
        <v>4864841</v>
      </c>
      <c r="D117" s="526" t="s">
        <v>13</v>
      </c>
      <c r="E117" s="482" t="s">
        <v>367</v>
      </c>
      <c r="F117" s="493">
        <v>-1000</v>
      </c>
      <c r="G117" s="502">
        <v>9723</v>
      </c>
      <c r="H117" s="506">
        <v>9600</v>
      </c>
      <c r="I117" s="503">
        <f>G117-H117</f>
        <v>123</v>
      </c>
      <c r="J117" s="503">
        <f t="shared" si="17"/>
        <v>-123000</v>
      </c>
      <c r="K117" s="504">
        <f t="shared" si="18"/>
        <v>-0.123</v>
      </c>
      <c r="L117" s="502">
        <v>10144</v>
      </c>
      <c r="M117" s="506">
        <v>9805</v>
      </c>
      <c r="N117" s="503">
        <f>L117-M117</f>
        <v>339</v>
      </c>
      <c r="O117" s="503">
        <f t="shared" si="19"/>
        <v>-339000</v>
      </c>
      <c r="P117" s="504">
        <f t="shared" si="20"/>
        <v>-0.339</v>
      </c>
      <c r="Q117" s="206"/>
    </row>
    <row r="118" spans="1:17" ht="16.5">
      <c r="A118" s="472"/>
      <c r="B118" s="518"/>
      <c r="C118" s="493"/>
      <c r="D118" s="526"/>
      <c r="E118" s="482"/>
      <c r="F118" s="493"/>
      <c r="G118" s="516"/>
      <c r="H118" s="506"/>
      <c r="I118" s="503"/>
      <c r="J118" s="503"/>
      <c r="K118" s="504"/>
      <c r="L118" s="516"/>
      <c r="M118" s="506"/>
      <c r="N118" s="503"/>
      <c r="O118" s="503"/>
      <c r="P118" s="504"/>
      <c r="Q118" s="206"/>
    </row>
    <row r="119" spans="1:17" ht="16.5">
      <c r="A119" s="500"/>
      <c r="B119" s="524" t="s">
        <v>53</v>
      </c>
      <c r="C119" s="467"/>
      <c r="D119" s="533"/>
      <c r="E119" s="533"/>
      <c r="F119" s="501"/>
      <c r="G119" s="516"/>
      <c r="H119" s="320"/>
      <c r="I119" s="503"/>
      <c r="J119" s="503"/>
      <c r="K119" s="504"/>
      <c r="L119" s="516"/>
      <c r="M119" s="320"/>
      <c r="N119" s="503"/>
      <c r="O119" s="503"/>
      <c r="P119" s="504"/>
      <c r="Q119" s="206"/>
    </row>
    <row r="120" spans="1:17" ht="16.5">
      <c r="A120" s="472">
        <v>6</v>
      </c>
      <c r="B120" s="522" t="s">
        <v>54</v>
      </c>
      <c r="C120" s="493">
        <v>4864792</v>
      </c>
      <c r="D120" s="527" t="s">
        <v>13</v>
      </c>
      <c r="E120" s="482" t="s">
        <v>367</v>
      </c>
      <c r="F120" s="493">
        <v>-100</v>
      </c>
      <c r="G120" s="502">
        <v>28070</v>
      </c>
      <c r="H120" s="503">
        <v>27619</v>
      </c>
      <c r="I120" s="503">
        <f>G120-H120</f>
        <v>451</v>
      </c>
      <c r="J120" s="503">
        <f t="shared" si="17"/>
        <v>-45100</v>
      </c>
      <c r="K120" s="504">
        <f t="shared" si="18"/>
        <v>-0.0451</v>
      </c>
      <c r="L120" s="502">
        <v>147653</v>
      </c>
      <c r="M120" s="503">
        <v>146848</v>
      </c>
      <c r="N120" s="503">
        <f>L120-M120</f>
        <v>805</v>
      </c>
      <c r="O120" s="503">
        <f t="shared" si="19"/>
        <v>-80500</v>
      </c>
      <c r="P120" s="504">
        <f t="shared" si="20"/>
        <v>-0.0805</v>
      </c>
      <c r="Q120" s="206"/>
    </row>
    <row r="121" spans="1:17" ht="16.5">
      <c r="A121" s="472"/>
      <c r="B121" s="520" t="s">
        <v>55</v>
      </c>
      <c r="C121" s="493"/>
      <c r="D121" s="526"/>
      <c r="E121" s="482"/>
      <c r="F121" s="493"/>
      <c r="G121" s="502"/>
      <c r="H121" s="503"/>
      <c r="I121" s="503"/>
      <c r="J121" s="503"/>
      <c r="K121" s="504"/>
      <c r="L121" s="502"/>
      <c r="M121" s="503"/>
      <c r="N121" s="503"/>
      <c r="O121" s="503"/>
      <c r="P121" s="504"/>
      <c r="Q121" s="206"/>
    </row>
    <row r="122" spans="1:17" ht="16.5">
      <c r="A122" s="472">
        <v>7</v>
      </c>
      <c r="B122" s="607" t="s">
        <v>370</v>
      </c>
      <c r="C122" s="493">
        <v>4865170</v>
      </c>
      <c r="D122" s="527" t="s">
        <v>13</v>
      </c>
      <c r="E122" s="482" t="s">
        <v>367</v>
      </c>
      <c r="F122" s="493">
        <v>-1000</v>
      </c>
      <c r="G122" s="502">
        <v>0</v>
      </c>
      <c r="H122" s="503">
        <v>0</v>
      </c>
      <c r="I122" s="503">
        <f>G122-H122</f>
        <v>0</v>
      </c>
      <c r="J122" s="503">
        <f t="shared" si="17"/>
        <v>0</v>
      </c>
      <c r="K122" s="504">
        <f t="shared" si="18"/>
        <v>0</v>
      </c>
      <c r="L122" s="502">
        <v>999975</v>
      </c>
      <c r="M122" s="503">
        <v>999975</v>
      </c>
      <c r="N122" s="503">
        <f>L122-M122</f>
        <v>0</v>
      </c>
      <c r="O122" s="503">
        <f t="shared" si="19"/>
        <v>0</v>
      </c>
      <c r="P122" s="504">
        <f t="shared" si="20"/>
        <v>0</v>
      </c>
      <c r="Q122" s="206"/>
    </row>
    <row r="123" spans="1:17" ht="16.5">
      <c r="A123" s="472"/>
      <c r="B123" s="519" t="s">
        <v>40</v>
      </c>
      <c r="C123" s="493"/>
      <c r="D123" s="527"/>
      <c r="E123" s="482"/>
      <c r="F123" s="493"/>
      <c r="G123" s="502"/>
      <c r="H123" s="503"/>
      <c r="I123" s="503"/>
      <c r="J123" s="503"/>
      <c r="K123" s="504"/>
      <c r="L123" s="502"/>
      <c r="M123" s="503"/>
      <c r="N123" s="503"/>
      <c r="O123" s="503"/>
      <c r="P123" s="504"/>
      <c r="Q123" s="206"/>
    </row>
    <row r="124" spans="1:17" ht="16.5">
      <c r="A124" s="472">
        <v>8</v>
      </c>
      <c r="B124" s="518" t="s">
        <v>384</v>
      </c>
      <c r="C124" s="493">
        <v>4864961</v>
      </c>
      <c r="D124" s="526" t="s">
        <v>13</v>
      </c>
      <c r="E124" s="482" t="s">
        <v>367</v>
      </c>
      <c r="F124" s="493">
        <v>-1000</v>
      </c>
      <c r="G124" s="505">
        <v>989434</v>
      </c>
      <c r="H124" s="506">
        <v>990392</v>
      </c>
      <c r="I124" s="503">
        <f>G124-H124</f>
        <v>-958</v>
      </c>
      <c r="J124" s="503">
        <f>$F124*I124</f>
        <v>958000</v>
      </c>
      <c r="K124" s="504">
        <f>J124/1000000</f>
        <v>0.958</v>
      </c>
      <c r="L124" s="505">
        <v>994126</v>
      </c>
      <c r="M124" s="506">
        <v>994160</v>
      </c>
      <c r="N124" s="503">
        <f>L124-M124</f>
        <v>-34</v>
      </c>
      <c r="O124" s="503">
        <f>$F124*N124</f>
        <v>34000</v>
      </c>
      <c r="P124" s="504">
        <f>O124/1000000</f>
        <v>0.034</v>
      </c>
      <c r="Q124" s="206"/>
    </row>
    <row r="125" spans="1:17" ht="13.5" thickBot="1">
      <c r="A125" s="54"/>
      <c r="B125" s="191"/>
      <c r="C125" s="56"/>
      <c r="D125" s="124"/>
      <c r="E125" s="192"/>
      <c r="F125" s="124"/>
      <c r="G125" s="140"/>
      <c r="H125" s="141"/>
      <c r="I125" s="141"/>
      <c r="J125" s="141"/>
      <c r="K125" s="146"/>
      <c r="L125" s="140"/>
      <c r="M125" s="141"/>
      <c r="N125" s="141"/>
      <c r="O125" s="141"/>
      <c r="P125" s="146"/>
      <c r="Q125" s="207"/>
    </row>
    <row r="126" ht="13.5" thickTop="1"/>
    <row r="127" spans="2:16" ht="18">
      <c r="B127" s="211" t="s">
        <v>330</v>
      </c>
      <c r="K127" s="210">
        <f>SUM(K110:K125)</f>
        <v>-0.5289999999999999</v>
      </c>
      <c r="P127" s="210">
        <f>SUM(P110:P125)</f>
        <v>-0.8298000000000001</v>
      </c>
    </row>
    <row r="128" spans="11:16" ht="15.75">
      <c r="K128" s="120"/>
      <c r="P128" s="120"/>
    </row>
    <row r="129" spans="11:16" ht="15.75">
      <c r="K129" s="120"/>
      <c r="P129" s="120"/>
    </row>
    <row r="130" spans="11:16" ht="15.75">
      <c r="K130" s="120"/>
      <c r="P130" s="120"/>
    </row>
    <row r="131" spans="11:16" ht="15.75">
      <c r="K131" s="120"/>
      <c r="P131" s="120"/>
    </row>
    <row r="132" spans="11:16" ht="15.75">
      <c r="K132" s="120"/>
      <c r="P132" s="120"/>
    </row>
    <row r="133" spans="11:16" ht="15.75">
      <c r="K133" s="120"/>
      <c r="P133" s="120"/>
    </row>
    <row r="134" ht="13.5" thickBot="1"/>
    <row r="135" spans="1:17" ht="31.5" customHeight="1">
      <c r="A135" s="194" t="s">
        <v>262</v>
      </c>
      <c r="B135" s="195"/>
      <c r="C135" s="195"/>
      <c r="D135" s="196"/>
      <c r="E135" s="197"/>
      <c r="F135" s="196"/>
      <c r="G135" s="196"/>
      <c r="H135" s="195"/>
      <c r="I135" s="198"/>
      <c r="J135" s="199"/>
      <c r="K135" s="200"/>
      <c r="L135" s="59"/>
      <c r="M135" s="59"/>
      <c r="N135" s="59"/>
      <c r="O135" s="59"/>
      <c r="P135" s="59"/>
      <c r="Q135" s="60"/>
    </row>
    <row r="136" spans="1:17" ht="28.5" customHeight="1">
      <c r="A136" s="201" t="s">
        <v>325</v>
      </c>
      <c r="B136" s="117"/>
      <c r="C136" s="117"/>
      <c r="D136" s="117"/>
      <c r="E136" s="118"/>
      <c r="F136" s="117"/>
      <c r="G136" s="117"/>
      <c r="H136" s="117"/>
      <c r="I136" s="119"/>
      <c r="J136" s="117"/>
      <c r="K136" s="193">
        <f>K99</f>
        <v>-6.4109500000000015</v>
      </c>
      <c r="L136" s="21"/>
      <c r="M136" s="21"/>
      <c r="N136" s="21"/>
      <c r="O136" s="21"/>
      <c r="P136" s="193">
        <f>P99</f>
        <v>5.056250000000002</v>
      </c>
      <c r="Q136" s="61"/>
    </row>
    <row r="137" spans="1:17" ht="28.5" customHeight="1">
      <c r="A137" s="201" t="s">
        <v>326</v>
      </c>
      <c r="B137" s="117"/>
      <c r="C137" s="117"/>
      <c r="D137" s="117"/>
      <c r="E137" s="118"/>
      <c r="F137" s="117"/>
      <c r="G137" s="117"/>
      <c r="H137" s="117"/>
      <c r="I137" s="119"/>
      <c r="J137" s="117"/>
      <c r="K137" s="193">
        <f>K127</f>
        <v>-0.5289999999999999</v>
      </c>
      <c r="L137" s="21"/>
      <c r="M137" s="21"/>
      <c r="N137" s="21"/>
      <c r="O137" s="21"/>
      <c r="P137" s="193">
        <f>P127</f>
        <v>-0.8298000000000001</v>
      </c>
      <c r="Q137" s="61"/>
    </row>
    <row r="138" spans="1:17" ht="28.5" customHeight="1">
      <c r="A138" s="201" t="s">
        <v>263</v>
      </c>
      <c r="B138" s="117"/>
      <c r="C138" s="117"/>
      <c r="D138" s="117"/>
      <c r="E138" s="118"/>
      <c r="F138" s="117"/>
      <c r="G138" s="117"/>
      <c r="H138" s="117"/>
      <c r="I138" s="119"/>
      <c r="J138" s="117"/>
      <c r="K138" s="193">
        <f>'ROHTAK ROAD'!K45</f>
        <v>0.06499999999999992</v>
      </c>
      <c r="L138" s="21"/>
      <c r="M138" s="21"/>
      <c r="N138" s="21"/>
      <c r="O138" s="21"/>
      <c r="P138" s="193">
        <f>'ROHTAK ROAD'!P45</f>
        <v>0.33110000000000006</v>
      </c>
      <c r="Q138" s="61"/>
    </row>
    <row r="139" spans="1:17" ht="27.75" customHeight="1" thickBot="1">
      <c r="A139" s="204" t="s">
        <v>264</v>
      </c>
      <c r="B139" s="202"/>
      <c r="C139" s="202"/>
      <c r="D139" s="202"/>
      <c r="E139" s="202"/>
      <c r="F139" s="202"/>
      <c r="G139" s="202"/>
      <c r="H139" s="202"/>
      <c r="I139" s="202"/>
      <c r="J139" s="202"/>
      <c r="K139" s="203">
        <f>SUM(K136:K138)</f>
        <v>-6.874950000000002</v>
      </c>
      <c r="L139" s="62"/>
      <c r="M139" s="62"/>
      <c r="N139" s="62"/>
      <c r="O139" s="62"/>
      <c r="P139" s="203">
        <f>SUM(P136:P138)</f>
        <v>4.557550000000002</v>
      </c>
      <c r="Q139" s="212"/>
    </row>
    <row r="143" ht="13.5" thickBot="1">
      <c r="A143" s="321"/>
    </row>
    <row r="144" spans="1:17" ht="12.75">
      <c r="A144" s="306"/>
      <c r="B144" s="307"/>
      <c r="C144" s="307"/>
      <c r="D144" s="307"/>
      <c r="E144" s="307"/>
      <c r="F144" s="307"/>
      <c r="G144" s="307"/>
      <c r="H144" s="59"/>
      <c r="I144" s="59"/>
      <c r="J144" s="59"/>
      <c r="K144" s="59"/>
      <c r="L144" s="59"/>
      <c r="M144" s="59"/>
      <c r="N144" s="59"/>
      <c r="O144" s="59"/>
      <c r="P144" s="59"/>
      <c r="Q144" s="60"/>
    </row>
    <row r="145" spans="1:17" ht="23.25">
      <c r="A145" s="314" t="s">
        <v>348</v>
      </c>
      <c r="B145" s="298"/>
      <c r="C145" s="298"/>
      <c r="D145" s="298"/>
      <c r="E145" s="298"/>
      <c r="F145" s="298"/>
      <c r="G145" s="298"/>
      <c r="H145" s="21"/>
      <c r="I145" s="21"/>
      <c r="J145" s="21"/>
      <c r="K145" s="21"/>
      <c r="L145" s="21"/>
      <c r="M145" s="21"/>
      <c r="N145" s="21"/>
      <c r="O145" s="21"/>
      <c r="P145" s="21"/>
      <c r="Q145" s="61"/>
    </row>
    <row r="146" spans="1:17" ht="12.75">
      <c r="A146" s="308"/>
      <c r="B146" s="298"/>
      <c r="C146" s="298"/>
      <c r="D146" s="298"/>
      <c r="E146" s="298"/>
      <c r="F146" s="298"/>
      <c r="G146" s="298"/>
      <c r="H146" s="21"/>
      <c r="I146" s="21"/>
      <c r="J146" s="21"/>
      <c r="K146" s="21"/>
      <c r="L146" s="21"/>
      <c r="M146" s="21"/>
      <c r="N146" s="21"/>
      <c r="O146" s="21"/>
      <c r="P146" s="21"/>
      <c r="Q146" s="61"/>
    </row>
    <row r="147" spans="1:17" ht="15.75">
      <c r="A147" s="309"/>
      <c r="B147" s="310"/>
      <c r="C147" s="310"/>
      <c r="D147" s="310"/>
      <c r="E147" s="310"/>
      <c r="F147" s="310"/>
      <c r="G147" s="310"/>
      <c r="H147" s="21"/>
      <c r="I147" s="21"/>
      <c r="J147" s="21"/>
      <c r="K147" s="353" t="s">
        <v>360</v>
      </c>
      <c r="L147" s="21"/>
      <c r="M147" s="21"/>
      <c r="N147" s="21"/>
      <c r="O147" s="21"/>
      <c r="P147" s="353" t="s">
        <v>361</v>
      </c>
      <c r="Q147" s="61"/>
    </row>
    <row r="148" spans="1:17" ht="12.75">
      <c r="A148" s="311"/>
      <c r="B148" s="177"/>
      <c r="C148" s="177"/>
      <c r="D148" s="177"/>
      <c r="E148" s="177"/>
      <c r="F148" s="177"/>
      <c r="G148" s="177"/>
      <c r="H148" s="21"/>
      <c r="I148" s="21"/>
      <c r="J148" s="21"/>
      <c r="K148" s="21"/>
      <c r="L148" s="21"/>
      <c r="M148" s="21"/>
      <c r="N148" s="21"/>
      <c r="O148" s="21"/>
      <c r="P148" s="21"/>
      <c r="Q148" s="61"/>
    </row>
    <row r="149" spans="1:17" ht="12.75">
      <c r="A149" s="311"/>
      <c r="B149" s="177"/>
      <c r="C149" s="177"/>
      <c r="D149" s="177"/>
      <c r="E149" s="177"/>
      <c r="F149" s="177"/>
      <c r="G149" s="177"/>
      <c r="H149" s="21"/>
      <c r="I149" s="21"/>
      <c r="J149" s="21"/>
      <c r="K149" s="21"/>
      <c r="L149" s="21"/>
      <c r="M149" s="21"/>
      <c r="N149" s="21"/>
      <c r="O149" s="21"/>
      <c r="P149" s="21"/>
      <c r="Q149" s="61"/>
    </row>
    <row r="150" spans="1:17" ht="24.75" customHeight="1">
      <c r="A150" s="315" t="s">
        <v>351</v>
      </c>
      <c r="B150" s="299"/>
      <c r="C150" s="299"/>
      <c r="D150" s="300"/>
      <c r="E150" s="300"/>
      <c r="F150" s="301"/>
      <c r="G150" s="300"/>
      <c r="H150" s="21"/>
      <c r="I150" s="21"/>
      <c r="J150" s="21"/>
      <c r="K150" s="319">
        <f>K139</f>
        <v>-6.874950000000002</v>
      </c>
      <c r="L150" s="300" t="s">
        <v>349</v>
      </c>
      <c r="M150" s="21"/>
      <c r="N150" s="21"/>
      <c r="O150" s="21"/>
      <c r="P150" s="319">
        <f>P139</f>
        <v>4.557550000000002</v>
      </c>
      <c r="Q150" s="322" t="s">
        <v>349</v>
      </c>
    </row>
    <row r="151" spans="1:17" ht="15">
      <c r="A151" s="316"/>
      <c r="B151" s="302"/>
      <c r="C151" s="302"/>
      <c r="D151" s="298"/>
      <c r="E151" s="298"/>
      <c r="F151" s="303"/>
      <c r="G151" s="298"/>
      <c r="H151" s="21"/>
      <c r="I151" s="21"/>
      <c r="J151" s="21"/>
      <c r="K151" s="320"/>
      <c r="L151" s="298"/>
      <c r="M151" s="21"/>
      <c r="N151" s="21"/>
      <c r="O151" s="21"/>
      <c r="P151" s="320"/>
      <c r="Q151" s="323"/>
    </row>
    <row r="152" spans="1:17" ht="22.5" customHeight="1">
      <c r="A152" s="317" t="s">
        <v>350</v>
      </c>
      <c r="B152" s="304"/>
      <c r="C152" s="53"/>
      <c r="D152" s="298"/>
      <c r="E152" s="298"/>
      <c r="F152" s="305"/>
      <c r="G152" s="300"/>
      <c r="H152" s="21"/>
      <c r="I152" s="21"/>
      <c r="J152" s="21"/>
      <c r="K152" s="320">
        <f>-'STEPPED UP GENCO'!K47</f>
        <v>-0.3035018232000001</v>
      </c>
      <c r="L152" s="300" t="s">
        <v>349</v>
      </c>
      <c r="M152" s="21"/>
      <c r="N152" s="21"/>
      <c r="O152" s="21"/>
      <c r="P152" s="320">
        <f>-'STEPPED UP GENCO'!P47</f>
        <v>-1.4117668709999998</v>
      </c>
      <c r="Q152" s="322" t="s">
        <v>349</v>
      </c>
    </row>
    <row r="153" spans="1:17" ht="12.75">
      <c r="A153" s="312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61"/>
    </row>
    <row r="154" spans="1:17" ht="12.75">
      <c r="A154" s="312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61"/>
    </row>
    <row r="155" spans="1:17" ht="12.75">
      <c r="A155" s="312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61"/>
    </row>
    <row r="156" spans="1:17" ht="20.25">
      <c r="A156" s="312"/>
      <c r="B156" s="21"/>
      <c r="C156" s="21"/>
      <c r="D156" s="21"/>
      <c r="E156" s="21"/>
      <c r="F156" s="21"/>
      <c r="G156" s="21"/>
      <c r="H156" s="299"/>
      <c r="I156" s="299"/>
      <c r="J156" s="318" t="s">
        <v>352</v>
      </c>
      <c r="K156" s="534">
        <f>SUM(K150:K155)</f>
        <v>-7.178451823200002</v>
      </c>
      <c r="L156" s="299" t="s">
        <v>349</v>
      </c>
      <c r="M156" s="177"/>
      <c r="N156" s="21"/>
      <c r="O156" s="21"/>
      <c r="P156" s="534">
        <f>SUM(P150:P155)</f>
        <v>3.145783129000002</v>
      </c>
      <c r="Q156" s="535" t="s">
        <v>349</v>
      </c>
    </row>
  </sheetData>
  <sheetProtection/>
  <printOptions horizontalCentered="1"/>
  <pageMargins left="0.39" right="0.25" top="0.36" bottom="0.54" header="0.38" footer="0.5"/>
  <pageSetup horizontalDpi="300" verticalDpi="300" orientation="landscape" scale="61" r:id="rId1"/>
  <rowBreaks count="2" manualBreakCount="2">
    <brk id="50" max="16" man="1"/>
    <brk id="104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64"/>
  <sheetViews>
    <sheetView view="pageBreakPreview" zoomScale="62" zoomScaleNormal="85" zoomScaleSheetLayoutView="62" zoomScalePageLayoutView="0" workbookViewId="0" topLeftCell="A1">
      <pane xSplit="6" ySplit="6" topLeftCell="G142" activePane="bottomRight" state="frozen"/>
      <selection pane="topLeft" activeCell="A1" sqref="A1"/>
      <selection pane="topRight" activeCell="G1" sqref="G1"/>
      <selection pane="bottomLeft" activeCell="A7" sqref="A7"/>
      <selection pane="bottomRight" activeCell="H159" sqref="H159"/>
    </sheetView>
  </sheetViews>
  <sheetFormatPr defaultColWidth="9.140625" defaultRowHeight="12.75"/>
  <cols>
    <col min="1" max="1" width="4.28125" style="0" customWidth="1"/>
    <col min="2" max="2" width="24.7109375" style="0" customWidth="1"/>
    <col min="3" max="3" width="12.28125" style="0" customWidth="1"/>
    <col min="4" max="4" width="8.57421875" style="0" customWidth="1"/>
    <col min="5" max="5" width="12.28125" style="0" customWidth="1"/>
    <col min="6" max="6" width="9.57421875" style="0" customWidth="1"/>
    <col min="7" max="7" width="12.57421875" style="0" customWidth="1"/>
    <col min="8" max="8" width="12.421875" style="0" customWidth="1"/>
    <col min="9" max="9" width="9.57421875" style="0" bestFit="1" customWidth="1"/>
    <col min="10" max="10" width="13.8515625" style="0" customWidth="1"/>
    <col min="11" max="11" width="13.421875" style="0" customWidth="1"/>
    <col min="12" max="12" width="13.00390625" style="0" customWidth="1"/>
    <col min="13" max="13" width="12.281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7.140625" style="0" customWidth="1"/>
  </cols>
  <sheetData>
    <row r="1" ht="26.25">
      <c r="A1" s="1" t="s">
        <v>256</v>
      </c>
    </row>
    <row r="2" spans="1:18" ht="15">
      <c r="A2" s="2" t="s">
        <v>257</v>
      </c>
      <c r="K2" s="58"/>
      <c r="Q2" s="345" t="str">
        <f>NDPL!$Q$1</f>
        <v>SEPTEMBER 2010</v>
      </c>
      <c r="R2" s="345"/>
    </row>
    <row r="3" ht="23.25">
      <c r="A3" s="3" t="s">
        <v>91</v>
      </c>
    </row>
    <row r="4" spans="1:16" ht="18.75" thickBot="1">
      <c r="A4" s="121" t="s">
        <v>265</v>
      </c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55.5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01/10/10</v>
      </c>
      <c r="H5" s="41" t="str">
        <f>NDPL!H5</f>
        <v>INTIAL READING 01/09/10</v>
      </c>
      <c r="I5" s="41" t="s">
        <v>4</v>
      </c>
      <c r="J5" s="41" t="s">
        <v>5</v>
      </c>
      <c r="K5" s="41" t="s">
        <v>6</v>
      </c>
      <c r="L5" s="43" t="str">
        <f>NDPL!G5</f>
        <v>FINAL READING 01/10/10</v>
      </c>
      <c r="M5" s="41" t="str">
        <f>NDPL!H5</f>
        <v>INTIAL READING 01/09/10</v>
      </c>
      <c r="N5" s="41" t="s">
        <v>4</v>
      </c>
      <c r="O5" s="41" t="s">
        <v>5</v>
      </c>
      <c r="P5" s="41" t="s">
        <v>6</v>
      </c>
      <c r="Q5" s="42" t="s">
        <v>329</v>
      </c>
    </row>
    <row r="6" spans="1:16" ht="14.25" thickBot="1" thickTop="1">
      <c r="A6" s="6"/>
      <c r="B6" s="16"/>
      <c r="C6" s="4"/>
      <c r="D6" s="4"/>
      <c r="E6" s="4"/>
      <c r="F6" s="4"/>
      <c r="G6" s="4"/>
      <c r="H6" s="4"/>
      <c r="I6" s="4"/>
      <c r="J6" s="4"/>
      <c r="K6" s="4"/>
      <c r="L6" s="22"/>
      <c r="M6" s="4"/>
      <c r="N6" s="4"/>
      <c r="O6" s="4"/>
      <c r="P6" s="4"/>
    </row>
    <row r="7" spans="1:17" ht="15.75" customHeight="1" thickTop="1">
      <c r="A7" s="544"/>
      <c r="B7" s="545" t="s">
        <v>149</v>
      </c>
      <c r="C7" s="529"/>
      <c r="D7" s="44"/>
      <c r="E7" s="44"/>
      <c r="F7" s="45"/>
      <c r="G7" s="36"/>
      <c r="H7" s="27"/>
      <c r="I7" s="27"/>
      <c r="J7" s="27"/>
      <c r="K7" s="27"/>
      <c r="L7" s="26"/>
      <c r="M7" s="27"/>
      <c r="N7" s="27"/>
      <c r="O7" s="27"/>
      <c r="P7" s="27"/>
      <c r="Q7" s="205"/>
    </row>
    <row r="8" spans="1:17" ht="15.75" customHeight="1">
      <c r="A8" s="546">
        <v>1</v>
      </c>
      <c r="B8" s="547" t="s">
        <v>92</v>
      </c>
      <c r="C8" s="552">
        <v>4865098</v>
      </c>
      <c r="D8" s="48" t="s">
        <v>13</v>
      </c>
      <c r="E8" s="49" t="s">
        <v>367</v>
      </c>
      <c r="F8" s="561">
        <v>100</v>
      </c>
      <c r="G8" s="581">
        <v>999998</v>
      </c>
      <c r="H8" s="404">
        <v>999998</v>
      </c>
      <c r="I8" s="582">
        <f>G8-H8</f>
        <v>0</v>
      </c>
      <c r="J8" s="582">
        <f>$F8*I8</f>
        <v>0</v>
      </c>
      <c r="K8" s="582">
        <f aca="true" t="shared" si="0" ref="K8:K50">J8/1000000</f>
        <v>0</v>
      </c>
      <c r="L8" s="583">
        <v>37954</v>
      </c>
      <c r="M8" s="582">
        <v>37954</v>
      </c>
      <c r="N8" s="582">
        <f>L8-M8</f>
        <v>0</v>
      </c>
      <c r="O8" s="582">
        <f>$F8*N8</f>
        <v>0</v>
      </c>
      <c r="P8" s="582">
        <f aca="true" t="shared" si="1" ref="P8:P50">O8/1000000</f>
        <v>0</v>
      </c>
      <c r="Q8" s="206"/>
    </row>
    <row r="9" spans="1:17" ht="15.75" customHeight="1">
      <c r="A9" s="546">
        <v>2</v>
      </c>
      <c r="B9" s="547" t="s">
        <v>93</v>
      </c>
      <c r="C9" s="552">
        <v>4865161</v>
      </c>
      <c r="D9" s="48" t="s">
        <v>13</v>
      </c>
      <c r="E9" s="49" t="s">
        <v>367</v>
      </c>
      <c r="F9" s="561">
        <v>100</v>
      </c>
      <c r="G9" s="581">
        <v>995418</v>
      </c>
      <c r="H9" s="404">
        <v>997144</v>
      </c>
      <c r="I9" s="582">
        <f aca="true" t="shared" si="2" ref="I9:I14">G9-H9</f>
        <v>-1726</v>
      </c>
      <c r="J9" s="582">
        <f aca="true" t="shared" si="3" ref="J9:J50">$F9*I9</f>
        <v>-172600</v>
      </c>
      <c r="K9" s="582">
        <f t="shared" si="0"/>
        <v>-0.1726</v>
      </c>
      <c r="L9" s="583">
        <v>62951</v>
      </c>
      <c r="M9" s="582">
        <v>63439</v>
      </c>
      <c r="N9" s="582">
        <f aca="true" t="shared" si="4" ref="N9:N14">L9-M9</f>
        <v>-488</v>
      </c>
      <c r="O9" s="582">
        <f aca="true" t="shared" si="5" ref="O9:O50">$F9*N9</f>
        <v>-48800</v>
      </c>
      <c r="P9" s="582">
        <f t="shared" si="1"/>
        <v>-0.0488</v>
      </c>
      <c r="Q9" s="206"/>
    </row>
    <row r="10" spans="1:17" ht="15.75" customHeight="1">
      <c r="A10" s="546">
        <v>3</v>
      </c>
      <c r="B10" s="547" t="s">
        <v>94</v>
      </c>
      <c r="C10" s="552">
        <v>4865099</v>
      </c>
      <c r="D10" s="48" t="s">
        <v>13</v>
      </c>
      <c r="E10" s="49" t="s">
        <v>367</v>
      </c>
      <c r="F10" s="561">
        <v>100</v>
      </c>
      <c r="G10" s="581">
        <v>6488</v>
      </c>
      <c r="H10" s="582">
        <v>3431</v>
      </c>
      <c r="I10" s="582">
        <f t="shared" si="2"/>
        <v>3057</v>
      </c>
      <c r="J10" s="582">
        <f t="shared" si="3"/>
        <v>305700</v>
      </c>
      <c r="K10" s="582">
        <f t="shared" si="0"/>
        <v>0.3057</v>
      </c>
      <c r="L10" s="583">
        <v>995037</v>
      </c>
      <c r="M10" s="582">
        <v>995069</v>
      </c>
      <c r="N10" s="582">
        <f t="shared" si="4"/>
        <v>-32</v>
      </c>
      <c r="O10" s="582">
        <f t="shared" si="5"/>
        <v>-3200</v>
      </c>
      <c r="P10" s="582">
        <f t="shared" si="1"/>
        <v>-0.0032</v>
      </c>
      <c r="Q10" s="206"/>
    </row>
    <row r="11" spans="1:17" ht="15.75" customHeight="1">
      <c r="A11" s="546">
        <v>4</v>
      </c>
      <c r="B11" s="547" t="s">
        <v>95</v>
      </c>
      <c r="C11" s="552">
        <v>4865162</v>
      </c>
      <c r="D11" s="48" t="s">
        <v>13</v>
      </c>
      <c r="E11" s="49" t="s">
        <v>367</v>
      </c>
      <c r="F11" s="561">
        <v>100</v>
      </c>
      <c r="G11" s="581">
        <v>16914</v>
      </c>
      <c r="H11" s="582">
        <v>13519</v>
      </c>
      <c r="I11" s="582">
        <f t="shared" si="2"/>
        <v>3395</v>
      </c>
      <c r="J11" s="582">
        <f t="shared" si="3"/>
        <v>339500</v>
      </c>
      <c r="K11" s="582">
        <f t="shared" si="0"/>
        <v>0.3395</v>
      </c>
      <c r="L11" s="583">
        <v>25500</v>
      </c>
      <c r="M11" s="582">
        <v>24687</v>
      </c>
      <c r="N11" s="582">
        <f t="shared" si="4"/>
        <v>813</v>
      </c>
      <c r="O11" s="582">
        <f t="shared" si="5"/>
        <v>81300</v>
      </c>
      <c r="P11" s="582">
        <f t="shared" si="1"/>
        <v>0.0813</v>
      </c>
      <c r="Q11" s="206"/>
    </row>
    <row r="12" spans="1:17" ht="15.75" customHeight="1">
      <c r="A12" s="546">
        <v>5</v>
      </c>
      <c r="B12" s="547" t="s">
        <v>96</v>
      </c>
      <c r="C12" s="552">
        <v>4865100</v>
      </c>
      <c r="D12" s="48" t="s">
        <v>13</v>
      </c>
      <c r="E12" s="49" t="s">
        <v>367</v>
      </c>
      <c r="F12" s="561">
        <v>100</v>
      </c>
      <c r="G12" s="581">
        <v>26</v>
      </c>
      <c r="H12" s="404">
        <v>150</v>
      </c>
      <c r="I12" s="582">
        <f t="shared" si="2"/>
        <v>-124</v>
      </c>
      <c r="J12" s="582">
        <f t="shared" si="3"/>
        <v>-12400</v>
      </c>
      <c r="K12" s="582">
        <f t="shared" si="0"/>
        <v>-0.0124</v>
      </c>
      <c r="L12" s="583">
        <v>996508</v>
      </c>
      <c r="M12" s="404">
        <v>996503</v>
      </c>
      <c r="N12" s="582">
        <f t="shared" si="4"/>
        <v>5</v>
      </c>
      <c r="O12" s="582">
        <f t="shared" si="5"/>
        <v>500</v>
      </c>
      <c r="P12" s="582">
        <f t="shared" si="1"/>
        <v>0.0005</v>
      </c>
      <c r="Q12" s="206"/>
    </row>
    <row r="13" spans="1:17" ht="15.75" customHeight="1">
      <c r="A13" s="546">
        <v>6</v>
      </c>
      <c r="B13" s="547" t="s">
        <v>97</v>
      </c>
      <c r="C13" s="552">
        <v>4865101</v>
      </c>
      <c r="D13" s="48" t="s">
        <v>13</v>
      </c>
      <c r="E13" s="49" t="s">
        <v>367</v>
      </c>
      <c r="F13" s="561">
        <v>100</v>
      </c>
      <c r="G13" s="581">
        <v>8656</v>
      </c>
      <c r="H13" s="404">
        <v>5706</v>
      </c>
      <c r="I13" s="582">
        <f t="shared" si="2"/>
        <v>2950</v>
      </c>
      <c r="J13" s="582">
        <f t="shared" si="3"/>
        <v>295000</v>
      </c>
      <c r="K13" s="582">
        <f t="shared" si="0"/>
        <v>0.295</v>
      </c>
      <c r="L13" s="583">
        <v>59972</v>
      </c>
      <c r="M13" s="404">
        <v>58751</v>
      </c>
      <c r="N13" s="582">
        <f t="shared" si="4"/>
        <v>1221</v>
      </c>
      <c r="O13" s="582">
        <f t="shared" si="5"/>
        <v>122100</v>
      </c>
      <c r="P13" s="582">
        <f t="shared" si="1"/>
        <v>0.1221</v>
      </c>
      <c r="Q13" s="206"/>
    </row>
    <row r="14" spans="1:17" ht="15.75" customHeight="1">
      <c r="A14" s="546">
        <v>7</v>
      </c>
      <c r="B14" s="547" t="s">
        <v>98</v>
      </c>
      <c r="C14" s="552">
        <v>4865102</v>
      </c>
      <c r="D14" s="48" t="s">
        <v>13</v>
      </c>
      <c r="E14" s="49" t="s">
        <v>367</v>
      </c>
      <c r="F14" s="561">
        <v>100</v>
      </c>
      <c r="G14" s="581">
        <v>998904</v>
      </c>
      <c r="H14" s="404">
        <v>998735</v>
      </c>
      <c r="I14" s="582">
        <f t="shared" si="2"/>
        <v>169</v>
      </c>
      <c r="J14" s="582">
        <f t="shared" si="3"/>
        <v>16900</v>
      </c>
      <c r="K14" s="582">
        <f t="shared" si="0"/>
        <v>0.0169</v>
      </c>
      <c r="L14" s="583">
        <v>44816</v>
      </c>
      <c r="M14" s="404">
        <v>45257</v>
      </c>
      <c r="N14" s="582">
        <f t="shared" si="4"/>
        <v>-441</v>
      </c>
      <c r="O14" s="582">
        <f t="shared" si="5"/>
        <v>-44100</v>
      </c>
      <c r="P14" s="582">
        <f t="shared" si="1"/>
        <v>-0.0441</v>
      </c>
      <c r="Q14" s="206"/>
    </row>
    <row r="15" spans="1:17" ht="15.75" customHeight="1">
      <c r="A15" s="546"/>
      <c r="B15" s="549" t="s">
        <v>12</v>
      </c>
      <c r="C15" s="552"/>
      <c r="D15" s="48"/>
      <c r="E15" s="48"/>
      <c r="F15" s="561"/>
      <c r="G15" s="581"/>
      <c r="H15" s="404"/>
      <c r="I15" s="582"/>
      <c r="J15" s="582"/>
      <c r="K15" s="582"/>
      <c r="L15" s="583"/>
      <c r="M15" s="582"/>
      <c r="N15" s="582"/>
      <c r="O15" s="582"/>
      <c r="P15" s="582"/>
      <c r="Q15" s="206"/>
    </row>
    <row r="16" spans="1:17" ht="15.75" customHeight="1">
      <c r="A16" s="546">
        <v>8</v>
      </c>
      <c r="B16" s="547" t="s">
        <v>396</v>
      </c>
      <c r="C16" s="552">
        <v>4864884</v>
      </c>
      <c r="D16" s="48" t="s">
        <v>13</v>
      </c>
      <c r="E16" s="49" t="s">
        <v>367</v>
      </c>
      <c r="F16" s="561">
        <v>1000</v>
      </c>
      <c r="G16" s="581">
        <v>0</v>
      </c>
      <c r="H16" s="404">
        <v>0</v>
      </c>
      <c r="I16" s="582">
        <f>G16-H16</f>
        <v>0</v>
      </c>
      <c r="J16" s="582">
        <f t="shared" si="3"/>
        <v>0</v>
      </c>
      <c r="K16" s="582">
        <f t="shared" si="0"/>
        <v>0</v>
      </c>
      <c r="L16" s="403">
        <v>0</v>
      </c>
      <c r="M16" s="404">
        <v>0</v>
      </c>
      <c r="N16" s="582">
        <f>L16-M16</f>
        <v>0</v>
      </c>
      <c r="O16" s="582">
        <f t="shared" si="5"/>
        <v>0</v>
      </c>
      <c r="P16" s="582">
        <f t="shared" si="1"/>
        <v>0</v>
      </c>
      <c r="Q16" s="652" t="s">
        <v>399</v>
      </c>
    </row>
    <row r="17" spans="1:17" ht="15.75" customHeight="1">
      <c r="A17" s="546">
        <v>9</v>
      </c>
      <c r="B17" s="547" t="s">
        <v>99</v>
      </c>
      <c r="C17" s="552">
        <v>4864831</v>
      </c>
      <c r="D17" s="48" t="s">
        <v>13</v>
      </c>
      <c r="E17" s="49" t="s">
        <v>367</v>
      </c>
      <c r="F17" s="561">
        <v>1000</v>
      </c>
      <c r="G17" s="581">
        <v>999937</v>
      </c>
      <c r="H17" s="404">
        <v>999937</v>
      </c>
      <c r="I17" s="582">
        <f aca="true" t="shared" si="6" ref="I17:I50">G17-H17</f>
        <v>0</v>
      </c>
      <c r="J17" s="582">
        <f t="shared" si="3"/>
        <v>0</v>
      </c>
      <c r="K17" s="582">
        <f t="shared" si="0"/>
        <v>0</v>
      </c>
      <c r="L17" s="403">
        <v>2375</v>
      </c>
      <c r="M17" s="404">
        <v>2390</v>
      </c>
      <c r="N17" s="582">
        <f aca="true" t="shared" si="7" ref="N17:N50">L17-M17</f>
        <v>-15</v>
      </c>
      <c r="O17" s="582">
        <f t="shared" si="5"/>
        <v>-15000</v>
      </c>
      <c r="P17" s="582">
        <f t="shared" si="1"/>
        <v>-0.015</v>
      </c>
      <c r="Q17" s="206"/>
    </row>
    <row r="18" spans="1:17" ht="15.75" customHeight="1">
      <c r="A18" s="546">
        <v>10</v>
      </c>
      <c r="B18" s="547" t="s">
        <v>131</v>
      </c>
      <c r="C18" s="552">
        <v>4864832</v>
      </c>
      <c r="D18" s="48" t="s">
        <v>13</v>
      </c>
      <c r="E18" s="49" t="s">
        <v>367</v>
      </c>
      <c r="F18" s="561">
        <v>1000</v>
      </c>
      <c r="G18" s="581">
        <v>77</v>
      </c>
      <c r="H18" s="404">
        <v>78</v>
      </c>
      <c r="I18" s="582">
        <f t="shared" si="6"/>
        <v>-1</v>
      </c>
      <c r="J18" s="582">
        <f t="shared" si="3"/>
        <v>-1000</v>
      </c>
      <c r="K18" s="582">
        <f t="shared" si="0"/>
        <v>-0.001</v>
      </c>
      <c r="L18" s="583">
        <v>702</v>
      </c>
      <c r="M18" s="404">
        <v>792</v>
      </c>
      <c r="N18" s="582">
        <f t="shared" si="7"/>
        <v>-90</v>
      </c>
      <c r="O18" s="582">
        <f t="shared" si="5"/>
        <v>-90000</v>
      </c>
      <c r="P18" s="582">
        <f t="shared" si="1"/>
        <v>-0.09</v>
      </c>
      <c r="Q18" s="206"/>
    </row>
    <row r="19" spans="1:17" ht="15.75" customHeight="1">
      <c r="A19" s="546">
        <v>11</v>
      </c>
      <c r="B19" s="547" t="s">
        <v>100</v>
      </c>
      <c r="C19" s="552">
        <v>4864833</v>
      </c>
      <c r="D19" s="48" t="s">
        <v>13</v>
      </c>
      <c r="E19" s="49" t="s">
        <v>367</v>
      </c>
      <c r="F19" s="561">
        <v>1000</v>
      </c>
      <c r="G19" s="581">
        <v>237</v>
      </c>
      <c r="H19" s="404">
        <v>238</v>
      </c>
      <c r="I19" s="582">
        <f t="shared" si="6"/>
        <v>-1</v>
      </c>
      <c r="J19" s="582">
        <f t="shared" si="3"/>
        <v>-1000</v>
      </c>
      <c r="K19" s="582">
        <f t="shared" si="0"/>
        <v>-0.001</v>
      </c>
      <c r="L19" s="583">
        <v>2641</v>
      </c>
      <c r="M19" s="404">
        <v>2712</v>
      </c>
      <c r="N19" s="582">
        <f t="shared" si="7"/>
        <v>-71</v>
      </c>
      <c r="O19" s="582">
        <f t="shared" si="5"/>
        <v>-71000</v>
      </c>
      <c r="P19" s="582">
        <f t="shared" si="1"/>
        <v>-0.071</v>
      </c>
      <c r="Q19" s="206"/>
    </row>
    <row r="20" spans="1:17" ht="15.75" customHeight="1">
      <c r="A20" s="546">
        <v>12</v>
      </c>
      <c r="B20" s="547" t="s">
        <v>101</v>
      </c>
      <c r="C20" s="552">
        <v>4864834</v>
      </c>
      <c r="D20" s="48" t="s">
        <v>13</v>
      </c>
      <c r="E20" s="49" t="s">
        <v>367</v>
      </c>
      <c r="F20" s="561">
        <v>1000</v>
      </c>
      <c r="G20" s="581">
        <v>223</v>
      </c>
      <c r="H20" s="404">
        <v>221</v>
      </c>
      <c r="I20" s="582">
        <f t="shared" si="6"/>
        <v>2</v>
      </c>
      <c r="J20" s="582">
        <f t="shared" si="3"/>
        <v>2000</v>
      </c>
      <c r="K20" s="582">
        <f t="shared" si="0"/>
        <v>0.002</v>
      </c>
      <c r="L20" s="583">
        <v>1634</v>
      </c>
      <c r="M20" s="404">
        <v>1443</v>
      </c>
      <c r="N20" s="582">
        <f t="shared" si="7"/>
        <v>191</v>
      </c>
      <c r="O20" s="582">
        <f t="shared" si="5"/>
        <v>191000</v>
      </c>
      <c r="P20" s="582">
        <f t="shared" si="1"/>
        <v>0.191</v>
      </c>
      <c r="Q20" s="206"/>
    </row>
    <row r="21" spans="1:17" ht="15.75" customHeight="1">
      <c r="A21" s="546">
        <v>13</v>
      </c>
      <c r="B21" s="482" t="s">
        <v>102</v>
      </c>
      <c r="C21" s="552">
        <v>4864835</v>
      </c>
      <c r="D21" s="52" t="s">
        <v>13</v>
      </c>
      <c r="E21" s="49" t="s">
        <v>367</v>
      </c>
      <c r="F21" s="561">
        <v>1000</v>
      </c>
      <c r="G21" s="581">
        <v>292</v>
      </c>
      <c r="H21" s="404">
        <v>291</v>
      </c>
      <c r="I21" s="582">
        <f t="shared" si="6"/>
        <v>1</v>
      </c>
      <c r="J21" s="582">
        <f t="shared" si="3"/>
        <v>1000</v>
      </c>
      <c r="K21" s="582">
        <f t="shared" si="0"/>
        <v>0.001</v>
      </c>
      <c r="L21" s="583">
        <v>998563</v>
      </c>
      <c r="M21" s="404">
        <v>998616</v>
      </c>
      <c r="N21" s="582">
        <f t="shared" si="7"/>
        <v>-53</v>
      </c>
      <c r="O21" s="582">
        <f t="shared" si="5"/>
        <v>-53000</v>
      </c>
      <c r="P21" s="582">
        <f t="shared" si="1"/>
        <v>-0.053</v>
      </c>
      <c r="Q21" s="206"/>
    </row>
    <row r="22" spans="1:17" ht="15.75" customHeight="1">
      <c r="A22" s="546">
        <v>14</v>
      </c>
      <c r="B22" s="547" t="s">
        <v>103</v>
      </c>
      <c r="C22" s="552">
        <v>4864836</v>
      </c>
      <c r="D22" s="48" t="s">
        <v>13</v>
      </c>
      <c r="E22" s="49" t="s">
        <v>367</v>
      </c>
      <c r="F22" s="561">
        <v>1000</v>
      </c>
      <c r="G22" s="581">
        <v>30</v>
      </c>
      <c r="H22" s="404">
        <v>30</v>
      </c>
      <c r="I22" s="582">
        <f t="shared" si="6"/>
        <v>0</v>
      </c>
      <c r="J22" s="582">
        <f t="shared" si="3"/>
        <v>0</v>
      </c>
      <c r="K22" s="582">
        <f t="shared" si="0"/>
        <v>0</v>
      </c>
      <c r="L22" s="583">
        <v>12796</v>
      </c>
      <c r="M22" s="404">
        <v>12833</v>
      </c>
      <c r="N22" s="582">
        <f t="shared" si="7"/>
        <v>-37</v>
      </c>
      <c r="O22" s="582">
        <f t="shared" si="5"/>
        <v>-37000</v>
      </c>
      <c r="P22" s="582">
        <f t="shared" si="1"/>
        <v>-0.037</v>
      </c>
      <c r="Q22" s="206"/>
    </row>
    <row r="23" spans="1:17" ht="15.75" customHeight="1">
      <c r="A23" s="546">
        <v>15</v>
      </c>
      <c r="B23" s="547" t="s">
        <v>104</v>
      </c>
      <c r="C23" s="552">
        <v>4864837</v>
      </c>
      <c r="D23" s="48" t="s">
        <v>13</v>
      </c>
      <c r="E23" s="49" t="s">
        <v>367</v>
      </c>
      <c r="F23" s="561">
        <v>1000</v>
      </c>
      <c r="G23" s="581">
        <v>112</v>
      </c>
      <c r="H23" s="404">
        <v>112</v>
      </c>
      <c r="I23" s="582">
        <f t="shared" si="6"/>
        <v>0</v>
      </c>
      <c r="J23" s="582">
        <f t="shared" si="3"/>
        <v>0</v>
      </c>
      <c r="K23" s="582">
        <f t="shared" si="0"/>
        <v>0</v>
      </c>
      <c r="L23" s="583">
        <v>31620</v>
      </c>
      <c r="M23" s="404">
        <v>31195</v>
      </c>
      <c r="N23" s="582">
        <f t="shared" si="7"/>
        <v>425</v>
      </c>
      <c r="O23" s="582">
        <f t="shared" si="5"/>
        <v>425000</v>
      </c>
      <c r="P23" s="404">
        <f t="shared" si="1"/>
        <v>0.425</v>
      </c>
      <c r="Q23" s="206"/>
    </row>
    <row r="24" spans="1:17" ht="15.75" customHeight="1">
      <c r="A24" s="546">
        <v>16</v>
      </c>
      <c r="B24" s="547" t="s">
        <v>105</v>
      </c>
      <c r="C24" s="552">
        <v>4864838</v>
      </c>
      <c r="D24" s="48" t="s">
        <v>13</v>
      </c>
      <c r="E24" s="49" t="s">
        <v>367</v>
      </c>
      <c r="F24" s="561">
        <v>1000</v>
      </c>
      <c r="G24" s="581">
        <v>263</v>
      </c>
      <c r="H24" s="404">
        <v>263</v>
      </c>
      <c r="I24" s="582">
        <f t="shared" si="6"/>
        <v>0</v>
      </c>
      <c r="J24" s="582">
        <f t="shared" si="3"/>
        <v>0</v>
      </c>
      <c r="K24" s="582">
        <f t="shared" si="0"/>
        <v>0</v>
      </c>
      <c r="L24" s="583">
        <v>6024</v>
      </c>
      <c r="M24" s="404">
        <v>5591</v>
      </c>
      <c r="N24" s="582">
        <f t="shared" si="7"/>
        <v>433</v>
      </c>
      <c r="O24" s="582">
        <f t="shared" si="5"/>
        <v>433000</v>
      </c>
      <c r="P24" s="582">
        <f t="shared" si="1"/>
        <v>0.433</v>
      </c>
      <c r="Q24" s="206"/>
    </row>
    <row r="25" spans="1:17" ht="15.75" customHeight="1">
      <c r="A25" s="546">
        <v>17</v>
      </c>
      <c r="B25" s="547" t="s">
        <v>129</v>
      </c>
      <c r="C25" s="552">
        <v>4864839</v>
      </c>
      <c r="D25" s="48" t="s">
        <v>13</v>
      </c>
      <c r="E25" s="49" t="s">
        <v>367</v>
      </c>
      <c r="F25" s="561">
        <v>1000</v>
      </c>
      <c r="G25" s="581">
        <v>279</v>
      </c>
      <c r="H25" s="404">
        <v>279</v>
      </c>
      <c r="I25" s="582">
        <f t="shared" si="6"/>
        <v>0</v>
      </c>
      <c r="J25" s="582">
        <f t="shared" si="3"/>
        <v>0</v>
      </c>
      <c r="K25" s="582">
        <f t="shared" si="0"/>
        <v>0</v>
      </c>
      <c r="L25" s="583">
        <v>4530</v>
      </c>
      <c r="M25" s="404">
        <v>4353</v>
      </c>
      <c r="N25" s="582">
        <f t="shared" si="7"/>
        <v>177</v>
      </c>
      <c r="O25" s="582">
        <f t="shared" si="5"/>
        <v>177000</v>
      </c>
      <c r="P25" s="582">
        <f t="shared" si="1"/>
        <v>0.177</v>
      </c>
      <c r="Q25" s="206"/>
    </row>
    <row r="26" spans="1:17" ht="15.75" customHeight="1">
      <c r="A26" s="546">
        <v>18</v>
      </c>
      <c r="B26" s="547" t="s">
        <v>132</v>
      </c>
      <c r="C26" s="552">
        <v>4864786</v>
      </c>
      <c r="D26" s="48" t="s">
        <v>13</v>
      </c>
      <c r="E26" s="49" t="s">
        <v>367</v>
      </c>
      <c r="F26" s="561">
        <v>100</v>
      </c>
      <c r="G26" s="581">
        <v>26497</v>
      </c>
      <c r="H26" s="404">
        <v>26439</v>
      </c>
      <c r="I26" s="582">
        <f t="shared" si="6"/>
        <v>58</v>
      </c>
      <c r="J26" s="582">
        <f t="shared" si="3"/>
        <v>5800</v>
      </c>
      <c r="K26" s="582">
        <f t="shared" si="0"/>
        <v>0.0058</v>
      </c>
      <c r="L26" s="583">
        <v>417</v>
      </c>
      <c r="M26" s="404">
        <v>416</v>
      </c>
      <c r="N26" s="582">
        <f t="shared" si="7"/>
        <v>1</v>
      </c>
      <c r="O26" s="582">
        <f t="shared" si="5"/>
        <v>100</v>
      </c>
      <c r="P26" s="582">
        <f t="shared" si="1"/>
        <v>0.0001</v>
      </c>
      <c r="Q26" s="206"/>
    </row>
    <row r="27" spans="1:17" ht="15.75" customHeight="1">
      <c r="A27" s="546">
        <v>19</v>
      </c>
      <c r="B27" s="547" t="s">
        <v>130</v>
      </c>
      <c r="C27" s="552">
        <v>4864883</v>
      </c>
      <c r="D27" s="48" t="s">
        <v>13</v>
      </c>
      <c r="E27" s="49" t="s">
        <v>367</v>
      </c>
      <c r="F27" s="561">
        <v>1000</v>
      </c>
      <c r="G27" s="581">
        <v>998963</v>
      </c>
      <c r="H27" s="404">
        <v>998964</v>
      </c>
      <c r="I27" s="582">
        <f t="shared" si="6"/>
        <v>-1</v>
      </c>
      <c r="J27" s="582">
        <f t="shared" si="3"/>
        <v>-1000</v>
      </c>
      <c r="K27" s="582">
        <f t="shared" si="0"/>
        <v>-0.001</v>
      </c>
      <c r="L27" s="583">
        <v>3669</v>
      </c>
      <c r="M27" s="404">
        <v>3667</v>
      </c>
      <c r="N27" s="582">
        <f t="shared" si="7"/>
        <v>2</v>
      </c>
      <c r="O27" s="582">
        <f t="shared" si="5"/>
        <v>2000</v>
      </c>
      <c r="P27" s="582">
        <f t="shared" si="1"/>
        <v>0.002</v>
      </c>
      <c r="Q27" s="206"/>
    </row>
    <row r="28" spans="1:17" ht="15.75" customHeight="1">
      <c r="A28" s="546"/>
      <c r="B28" s="549" t="s">
        <v>106</v>
      </c>
      <c r="C28" s="552"/>
      <c r="D28" s="48"/>
      <c r="E28" s="48"/>
      <c r="F28" s="561"/>
      <c r="G28" s="143"/>
      <c r="H28" s="23"/>
      <c r="I28" s="23"/>
      <c r="J28" s="23"/>
      <c r="K28" s="273">
        <f>SUM(K16:K27)</f>
        <v>0.0058</v>
      </c>
      <c r="L28" s="113"/>
      <c r="M28" s="23"/>
      <c r="N28" s="23"/>
      <c r="O28" s="23"/>
      <c r="P28" s="273">
        <f>SUM(P16:P27)</f>
        <v>0.9621</v>
      </c>
      <c r="Q28" s="206"/>
    </row>
    <row r="29" spans="1:17" ht="15.75" customHeight="1">
      <c r="A29" s="546">
        <v>20</v>
      </c>
      <c r="B29" s="547" t="s">
        <v>107</v>
      </c>
      <c r="C29" s="552">
        <v>4865041</v>
      </c>
      <c r="D29" s="48" t="s">
        <v>13</v>
      </c>
      <c r="E29" s="49" t="s">
        <v>367</v>
      </c>
      <c r="F29" s="561">
        <v>1100</v>
      </c>
      <c r="G29" s="581">
        <v>999998</v>
      </c>
      <c r="H29" s="404">
        <v>999998</v>
      </c>
      <c r="I29" s="582">
        <f t="shared" si="6"/>
        <v>0</v>
      </c>
      <c r="J29" s="582">
        <f t="shared" si="3"/>
        <v>0</v>
      </c>
      <c r="K29" s="582">
        <f t="shared" si="0"/>
        <v>0</v>
      </c>
      <c r="L29" s="583">
        <v>893258</v>
      </c>
      <c r="M29" s="404">
        <v>897080</v>
      </c>
      <c r="N29" s="582">
        <f t="shared" si="7"/>
        <v>-3822</v>
      </c>
      <c r="O29" s="582">
        <f t="shared" si="5"/>
        <v>-4204200</v>
      </c>
      <c r="P29" s="582">
        <f t="shared" si="1"/>
        <v>-4.2042</v>
      </c>
      <c r="Q29" s="206"/>
    </row>
    <row r="30" spans="1:17" ht="15.75" customHeight="1">
      <c r="A30" s="546">
        <v>21</v>
      </c>
      <c r="B30" s="547" t="s">
        <v>108</v>
      </c>
      <c r="C30" s="552">
        <v>4865042</v>
      </c>
      <c r="D30" s="48" t="s">
        <v>13</v>
      </c>
      <c r="E30" s="49" t="s">
        <v>367</v>
      </c>
      <c r="F30" s="561">
        <v>1100</v>
      </c>
      <c r="G30" s="581">
        <v>999999</v>
      </c>
      <c r="H30" s="404">
        <v>999999</v>
      </c>
      <c r="I30" s="582">
        <f t="shared" si="6"/>
        <v>0</v>
      </c>
      <c r="J30" s="582">
        <f t="shared" si="3"/>
        <v>0</v>
      </c>
      <c r="K30" s="582">
        <f t="shared" si="0"/>
        <v>0</v>
      </c>
      <c r="L30" s="583">
        <v>917938</v>
      </c>
      <c r="M30" s="404">
        <v>920799</v>
      </c>
      <c r="N30" s="582">
        <f t="shared" si="7"/>
        <v>-2861</v>
      </c>
      <c r="O30" s="582">
        <f t="shared" si="5"/>
        <v>-3147100</v>
      </c>
      <c r="P30" s="582">
        <f t="shared" si="1"/>
        <v>-3.1471</v>
      </c>
      <c r="Q30" s="206"/>
    </row>
    <row r="31" spans="1:17" ht="15.75" customHeight="1">
      <c r="A31" s="546">
        <v>22</v>
      </c>
      <c r="B31" s="547" t="s">
        <v>394</v>
      </c>
      <c r="C31" s="552">
        <v>4864943</v>
      </c>
      <c r="D31" s="48" t="s">
        <v>13</v>
      </c>
      <c r="E31" s="49" t="s">
        <v>367</v>
      </c>
      <c r="F31" s="561">
        <v>1000</v>
      </c>
      <c r="G31" s="665">
        <v>999543</v>
      </c>
      <c r="H31" s="404">
        <v>999815</v>
      </c>
      <c r="I31" s="582">
        <f>G31-H31</f>
        <v>-272</v>
      </c>
      <c r="J31" s="582">
        <f>$F31*I31</f>
        <v>-272000</v>
      </c>
      <c r="K31" s="582">
        <f>J31/1000000</f>
        <v>-0.272</v>
      </c>
      <c r="L31" s="666">
        <v>10127</v>
      </c>
      <c r="M31" s="404">
        <v>10127</v>
      </c>
      <c r="N31" s="582">
        <f>L31-M31</f>
        <v>0</v>
      </c>
      <c r="O31" s="582">
        <f>$F31*N31</f>
        <v>0</v>
      </c>
      <c r="P31" s="582">
        <f>O31/1000000</f>
        <v>0</v>
      </c>
      <c r="Q31" s="206"/>
    </row>
    <row r="32" spans="1:17" ht="15.75" customHeight="1">
      <c r="A32" s="546"/>
      <c r="B32" s="549" t="s">
        <v>35</v>
      </c>
      <c r="C32" s="552"/>
      <c r="D32" s="48"/>
      <c r="E32" s="48"/>
      <c r="F32" s="561"/>
      <c r="G32" s="581"/>
      <c r="H32" s="582"/>
      <c r="I32" s="582"/>
      <c r="J32" s="582"/>
      <c r="K32" s="582"/>
      <c r="L32" s="583"/>
      <c r="M32" s="582"/>
      <c r="N32" s="582"/>
      <c r="O32" s="582"/>
      <c r="P32" s="582"/>
      <c r="Q32" s="206"/>
    </row>
    <row r="33" spans="1:17" ht="15.75" customHeight="1">
      <c r="A33" s="546">
        <v>23</v>
      </c>
      <c r="B33" s="547" t="s">
        <v>109</v>
      </c>
      <c r="C33" s="552">
        <v>4864910</v>
      </c>
      <c r="D33" s="48" t="s">
        <v>13</v>
      </c>
      <c r="E33" s="49" t="s">
        <v>367</v>
      </c>
      <c r="F33" s="561">
        <v>-1000</v>
      </c>
      <c r="G33" s="581">
        <v>969238</v>
      </c>
      <c r="H33" s="404">
        <v>970025</v>
      </c>
      <c r="I33" s="582">
        <f t="shared" si="6"/>
        <v>-787</v>
      </c>
      <c r="J33" s="582">
        <f t="shared" si="3"/>
        <v>787000</v>
      </c>
      <c r="K33" s="582">
        <f t="shared" si="0"/>
        <v>0.787</v>
      </c>
      <c r="L33" s="583">
        <v>980646</v>
      </c>
      <c r="M33" s="404">
        <v>980678</v>
      </c>
      <c r="N33" s="582">
        <f t="shared" si="7"/>
        <v>-32</v>
      </c>
      <c r="O33" s="582">
        <f t="shared" si="5"/>
        <v>32000</v>
      </c>
      <c r="P33" s="582">
        <f t="shared" si="1"/>
        <v>0.032</v>
      </c>
      <c r="Q33" s="206"/>
    </row>
    <row r="34" spans="1:17" ht="15.75" customHeight="1">
      <c r="A34" s="546">
        <v>24</v>
      </c>
      <c r="B34" s="547" t="s">
        <v>110</v>
      </c>
      <c r="C34" s="552">
        <v>4864911</v>
      </c>
      <c r="D34" s="48" t="s">
        <v>13</v>
      </c>
      <c r="E34" s="49" t="s">
        <v>367</v>
      </c>
      <c r="F34" s="561">
        <v>-1000</v>
      </c>
      <c r="G34" s="581">
        <v>990939</v>
      </c>
      <c r="H34" s="404">
        <v>992028</v>
      </c>
      <c r="I34" s="582">
        <f t="shared" si="6"/>
        <v>-1089</v>
      </c>
      <c r="J34" s="582">
        <f t="shared" si="3"/>
        <v>1089000</v>
      </c>
      <c r="K34" s="582">
        <f t="shared" si="0"/>
        <v>1.089</v>
      </c>
      <c r="L34" s="583">
        <v>987794</v>
      </c>
      <c r="M34" s="404">
        <v>987859</v>
      </c>
      <c r="N34" s="582">
        <f t="shared" si="7"/>
        <v>-65</v>
      </c>
      <c r="O34" s="582">
        <f t="shared" si="5"/>
        <v>65000</v>
      </c>
      <c r="P34" s="582">
        <f t="shared" si="1"/>
        <v>0.065</v>
      </c>
      <c r="Q34" s="206"/>
    </row>
    <row r="35" spans="1:17" ht="15.75" customHeight="1">
      <c r="A35" s="546">
        <v>25</v>
      </c>
      <c r="B35" s="608" t="s">
        <v>153</v>
      </c>
      <c r="C35" s="562">
        <v>4902571</v>
      </c>
      <c r="D35" s="14" t="s">
        <v>13</v>
      </c>
      <c r="E35" s="49" t="s">
        <v>367</v>
      </c>
      <c r="F35" s="562">
        <v>300</v>
      </c>
      <c r="G35" s="583">
        <v>999999</v>
      </c>
      <c r="H35" s="582">
        <v>999999</v>
      </c>
      <c r="I35" s="582">
        <f t="shared" si="6"/>
        <v>0</v>
      </c>
      <c r="J35" s="582">
        <f t="shared" si="3"/>
        <v>0</v>
      </c>
      <c r="K35" s="582">
        <f t="shared" si="0"/>
        <v>0</v>
      </c>
      <c r="L35" s="583">
        <v>999947</v>
      </c>
      <c r="M35" s="582">
        <v>999947</v>
      </c>
      <c r="N35" s="582">
        <f t="shared" si="7"/>
        <v>0</v>
      </c>
      <c r="O35" s="582">
        <f t="shared" si="5"/>
        <v>0</v>
      </c>
      <c r="P35" s="582">
        <f t="shared" si="1"/>
        <v>0</v>
      </c>
      <c r="Q35" s="206"/>
    </row>
    <row r="36" spans="1:17" ht="15.75" customHeight="1">
      <c r="A36" s="546"/>
      <c r="B36" s="549" t="s">
        <v>29</v>
      </c>
      <c r="C36" s="552"/>
      <c r="D36" s="48"/>
      <c r="E36" s="48"/>
      <c r="F36" s="561"/>
      <c r="G36" s="581"/>
      <c r="H36" s="582"/>
      <c r="I36" s="582"/>
      <c r="J36" s="582"/>
      <c r="K36" s="582"/>
      <c r="L36" s="583"/>
      <c r="M36" s="582"/>
      <c r="N36" s="582"/>
      <c r="O36" s="582"/>
      <c r="P36" s="582"/>
      <c r="Q36" s="206"/>
    </row>
    <row r="37" spans="1:17" ht="15.75" customHeight="1">
      <c r="A37" s="546">
        <v>26</v>
      </c>
      <c r="B37" s="482" t="s">
        <v>52</v>
      </c>
      <c r="C37" s="552">
        <v>4864830</v>
      </c>
      <c r="D37" s="52" t="s">
        <v>13</v>
      </c>
      <c r="E37" s="49" t="s">
        <v>367</v>
      </c>
      <c r="F37" s="561">
        <v>1000</v>
      </c>
      <c r="G37" s="581">
        <v>124</v>
      </c>
      <c r="H37" s="582">
        <v>118</v>
      </c>
      <c r="I37" s="582">
        <f t="shared" si="6"/>
        <v>6</v>
      </c>
      <c r="J37" s="582">
        <f t="shared" si="3"/>
        <v>6000</v>
      </c>
      <c r="K37" s="582">
        <f t="shared" si="0"/>
        <v>0.006</v>
      </c>
      <c r="L37" s="583">
        <v>47330</v>
      </c>
      <c r="M37" s="404">
        <v>46250</v>
      </c>
      <c r="N37" s="582">
        <f t="shared" si="7"/>
        <v>1080</v>
      </c>
      <c r="O37" s="582">
        <f t="shared" si="5"/>
        <v>1080000</v>
      </c>
      <c r="P37" s="582">
        <f t="shared" si="1"/>
        <v>1.08</v>
      </c>
      <c r="Q37" s="206"/>
    </row>
    <row r="38" spans="1:17" ht="15.75" customHeight="1">
      <c r="A38" s="546"/>
      <c r="B38" s="549" t="s">
        <v>111</v>
      </c>
      <c r="C38" s="552"/>
      <c r="D38" s="48"/>
      <c r="E38" s="48"/>
      <c r="F38" s="561"/>
      <c r="G38" s="581"/>
      <c r="H38" s="582"/>
      <c r="I38" s="582"/>
      <c r="J38" s="582"/>
      <c r="K38" s="582"/>
      <c r="L38" s="583"/>
      <c r="M38" s="582"/>
      <c r="N38" s="582"/>
      <c r="O38" s="582"/>
      <c r="P38" s="582"/>
      <c r="Q38" s="206"/>
    </row>
    <row r="39" spans="1:17" ht="15.75" customHeight="1">
      <c r="A39" s="546">
        <v>27</v>
      </c>
      <c r="B39" s="547" t="s">
        <v>112</v>
      </c>
      <c r="C39" s="552">
        <v>4864962</v>
      </c>
      <c r="D39" s="48" t="s">
        <v>13</v>
      </c>
      <c r="E39" s="49" t="s">
        <v>367</v>
      </c>
      <c r="F39" s="561">
        <v>-1000</v>
      </c>
      <c r="G39" s="581">
        <v>163</v>
      </c>
      <c r="H39" s="582">
        <v>314</v>
      </c>
      <c r="I39" s="582">
        <f t="shared" si="6"/>
        <v>-151</v>
      </c>
      <c r="J39" s="582">
        <f t="shared" si="3"/>
        <v>151000</v>
      </c>
      <c r="K39" s="582">
        <f t="shared" si="0"/>
        <v>0.151</v>
      </c>
      <c r="L39" s="583">
        <v>981171</v>
      </c>
      <c r="M39" s="404">
        <v>981378</v>
      </c>
      <c r="N39" s="582">
        <f t="shared" si="7"/>
        <v>-207</v>
      </c>
      <c r="O39" s="582">
        <f t="shared" si="5"/>
        <v>207000</v>
      </c>
      <c r="P39" s="582">
        <f t="shared" si="1"/>
        <v>0.207</v>
      </c>
      <c r="Q39" s="206"/>
    </row>
    <row r="40" spans="1:17" ht="15.75" customHeight="1">
      <c r="A40" s="546">
        <v>28</v>
      </c>
      <c r="B40" s="547" t="s">
        <v>113</v>
      </c>
      <c r="C40" s="552">
        <v>4865033</v>
      </c>
      <c r="D40" s="48" t="s">
        <v>13</v>
      </c>
      <c r="E40" s="49" t="s">
        <v>367</v>
      </c>
      <c r="F40" s="561">
        <v>-1000</v>
      </c>
      <c r="G40" s="581">
        <v>1652</v>
      </c>
      <c r="H40" s="582">
        <v>1753</v>
      </c>
      <c r="I40" s="582">
        <f t="shared" si="6"/>
        <v>-101</v>
      </c>
      <c r="J40" s="582">
        <f t="shared" si="3"/>
        <v>101000</v>
      </c>
      <c r="K40" s="582">
        <f t="shared" si="0"/>
        <v>0.101</v>
      </c>
      <c r="L40" s="583">
        <v>988895</v>
      </c>
      <c r="M40" s="404">
        <v>989149</v>
      </c>
      <c r="N40" s="582">
        <f t="shared" si="7"/>
        <v>-254</v>
      </c>
      <c r="O40" s="582">
        <f t="shared" si="5"/>
        <v>254000</v>
      </c>
      <c r="P40" s="582">
        <f t="shared" si="1"/>
        <v>0.254</v>
      </c>
      <c r="Q40" s="206"/>
    </row>
    <row r="41" spans="1:17" ht="15.75" customHeight="1">
      <c r="A41" s="546">
        <v>29</v>
      </c>
      <c r="B41" s="547" t="s">
        <v>114</v>
      </c>
      <c r="C41" s="552">
        <v>4864902</v>
      </c>
      <c r="D41" s="48" t="s">
        <v>13</v>
      </c>
      <c r="E41" s="49" t="s">
        <v>367</v>
      </c>
      <c r="F41" s="561">
        <v>-1000</v>
      </c>
      <c r="G41" s="581">
        <v>54</v>
      </c>
      <c r="H41" s="404">
        <v>54</v>
      </c>
      <c r="I41" s="582">
        <f t="shared" si="6"/>
        <v>0</v>
      </c>
      <c r="J41" s="582">
        <f t="shared" si="3"/>
        <v>0</v>
      </c>
      <c r="K41" s="582">
        <f t="shared" si="0"/>
        <v>0</v>
      </c>
      <c r="L41" s="403">
        <v>993438</v>
      </c>
      <c r="M41" s="404">
        <v>993481</v>
      </c>
      <c r="N41" s="582">
        <f t="shared" si="7"/>
        <v>-43</v>
      </c>
      <c r="O41" s="582">
        <f t="shared" si="5"/>
        <v>43000</v>
      </c>
      <c r="P41" s="582">
        <f t="shared" si="1"/>
        <v>0.043</v>
      </c>
      <c r="Q41" s="206"/>
    </row>
    <row r="42" spans="1:17" ht="15.75" customHeight="1">
      <c r="A42" s="546">
        <v>30</v>
      </c>
      <c r="B42" s="482" t="s">
        <v>115</v>
      </c>
      <c r="C42" s="552">
        <v>4864935</v>
      </c>
      <c r="D42" s="48" t="s">
        <v>13</v>
      </c>
      <c r="E42" s="49" t="s">
        <v>367</v>
      </c>
      <c r="F42" s="561">
        <v>-1000</v>
      </c>
      <c r="G42" s="581">
        <v>999806</v>
      </c>
      <c r="H42" s="404">
        <v>1000018</v>
      </c>
      <c r="I42" s="582">
        <f t="shared" si="6"/>
        <v>-212</v>
      </c>
      <c r="J42" s="582">
        <f t="shared" si="3"/>
        <v>212000</v>
      </c>
      <c r="K42" s="582">
        <f t="shared" si="0"/>
        <v>0.212</v>
      </c>
      <c r="L42" s="403">
        <v>998293</v>
      </c>
      <c r="M42" s="404">
        <v>998847</v>
      </c>
      <c r="N42" s="582">
        <f t="shared" si="7"/>
        <v>-554</v>
      </c>
      <c r="O42" s="582">
        <f t="shared" si="5"/>
        <v>554000</v>
      </c>
      <c r="P42" s="582">
        <f t="shared" si="1"/>
        <v>0.554</v>
      </c>
      <c r="Q42" s="258"/>
    </row>
    <row r="43" spans="1:17" ht="15.75" customHeight="1">
      <c r="A43" s="546"/>
      <c r="B43" s="549" t="s">
        <v>48</v>
      </c>
      <c r="C43" s="552"/>
      <c r="D43" s="48"/>
      <c r="E43" s="48"/>
      <c r="F43" s="561"/>
      <c r="G43" s="581"/>
      <c r="H43" s="582"/>
      <c r="I43" s="582"/>
      <c r="J43" s="582"/>
      <c r="K43" s="582"/>
      <c r="L43" s="583"/>
      <c r="M43" s="582"/>
      <c r="N43" s="582"/>
      <c r="O43" s="582"/>
      <c r="P43" s="582"/>
      <c r="Q43" s="206"/>
    </row>
    <row r="44" spans="1:17" ht="15.75" customHeight="1">
      <c r="A44" s="546"/>
      <c r="B44" s="548" t="s">
        <v>19</v>
      </c>
      <c r="C44" s="552"/>
      <c r="D44" s="52"/>
      <c r="E44" s="52"/>
      <c r="F44" s="561"/>
      <c r="G44" s="581"/>
      <c r="H44" s="582"/>
      <c r="I44" s="582"/>
      <c r="J44" s="582"/>
      <c r="K44" s="582"/>
      <c r="L44" s="583"/>
      <c r="M44" s="582"/>
      <c r="N44" s="582"/>
      <c r="O44" s="582"/>
      <c r="P44" s="582"/>
      <c r="Q44" s="206"/>
    </row>
    <row r="45" spans="1:17" ht="15.75" customHeight="1">
      <c r="A45" s="546">
        <v>31</v>
      </c>
      <c r="B45" s="547" t="s">
        <v>20</v>
      </c>
      <c r="C45" s="552">
        <v>4864840</v>
      </c>
      <c r="D45" s="48" t="s">
        <v>13</v>
      </c>
      <c r="E45" s="49" t="s">
        <v>367</v>
      </c>
      <c r="F45" s="561">
        <v>1000</v>
      </c>
      <c r="G45" s="581">
        <v>9909</v>
      </c>
      <c r="H45" s="582">
        <v>9909</v>
      </c>
      <c r="I45" s="582">
        <f t="shared" si="6"/>
        <v>0</v>
      </c>
      <c r="J45" s="582">
        <f t="shared" si="3"/>
        <v>0</v>
      </c>
      <c r="K45" s="582">
        <f t="shared" si="0"/>
        <v>0</v>
      </c>
      <c r="L45" s="403">
        <v>6742</v>
      </c>
      <c r="M45" s="582">
        <v>6627</v>
      </c>
      <c r="N45" s="582">
        <f t="shared" si="7"/>
        <v>115</v>
      </c>
      <c r="O45" s="582">
        <f t="shared" si="5"/>
        <v>115000</v>
      </c>
      <c r="P45" s="582">
        <f t="shared" si="1"/>
        <v>0.115</v>
      </c>
      <c r="Q45" s="206"/>
    </row>
    <row r="46" spans="1:17" ht="15.75" customHeight="1">
      <c r="A46" s="546"/>
      <c r="B46" s="547" t="s">
        <v>20</v>
      </c>
      <c r="C46" s="552">
        <v>4864808</v>
      </c>
      <c r="D46" s="48" t="s">
        <v>13</v>
      </c>
      <c r="E46" s="49" t="s">
        <v>367</v>
      </c>
      <c r="F46" s="561">
        <v>200</v>
      </c>
      <c r="G46" s="505">
        <v>2300</v>
      </c>
      <c r="H46" s="506">
        <v>2171</v>
      </c>
      <c r="I46" s="582">
        <f>G46-H46</f>
        <v>129</v>
      </c>
      <c r="J46" s="582">
        <f>$F46*I46</f>
        <v>25800</v>
      </c>
      <c r="K46" s="582">
        <f>J46/1000000</f>
        <v>0.0258</v>
      </c>
      <c r="L46" s="505">
        <v>1461</v>
      </c>
      <c r="M46" s="503">
        <v>12</v>
      </c>
      <c r="N46" s="582">
        <f>L46-M46</f>
        <v>1449</v>
      </c>
      <c r="O46" s="582">
        <f>$F46*N46</f>
        <v>289800</v>
      </c>
      <c r="P46" s="582">
        <f>O46/1000000</f>
        <v>0.2898</v>
      </c>
      <c r="Q46" s="648" t="s">
        <v>392</v>
      </c>
    </row>
    <row r="47" spans="1:17" ht="15.75" customHeight="1">
      <c r="A47" s="546">
        <v>32</v>
      </c>
      <c r="B47" s="547" t="s">
        <v>21</v>
      </c>
      <c r="C47" s="552">
        <v>4864841</v>
      </c>
      <c r="D47" s="48" t="s">
        <v>13</v>
      </c>
      <c r="E47" s="49" t="s">
        <v>367</v>
      </c>
      <c r="F47" s="561">
        <v>1000</v>
      </c>
      <c r="G47" s="581">
        <v>9723</v>
      </c>
      <c r="H47" s="582">
        <v>9600</v>
      </c>
      <c r="I47" s="582">
        <f t="shared" si="6"/>
        <v>123</v>
      </c>
      <c r="J47" s="582">
        <f t="shared" si="3"/>
        <v>123000</v>
      </c>
      <c r="K47" s="582">
        <f t="shared" si="0"/>
        <v>0.123</v>
      </c>
      <c r="L47" s="583">
        <v>10144</v>
      </c>
      <c r="M47" s="582">
        <v>9805</v>
      </c>
      <c r="N47" s="582">
        <f t="shared" si="7"/>
        <v>339</v>
      </c>
      <c r="O47" s="582">
        <f t="shared" si="5"/>
        <v>339000</v>
      </c>
      <c r="P47" s="582">
        <f t="shared" si="1"/>
        <v>0.339</v>
      </c>
      <c r="Q47" s="206"/>
    </row>
    <row r="48" spans="1:17" ht="15.75" customHeight="1">
      <c r="A48" s="546"/>
      <c r="B48" s="549" t="s">
        <v>126</v>
      </c>
      <c r="C48" s="552"/>
      <c r="D48" s="48"/>
      <c r="E48" s="48"/>
      <c r="F48" s="561"/>
      <c r="G48" s="581"/>
      <c r="H48" s="582"/>
      <c r="I48" s="582"/>
      <c r="J48" s="582"/>
      <c r="K48" s="582"/>
      <c r="L48" s="583"/>
      <c r="M48" s="582"/>
      <c r="N48" s="582"/>
      <c r="O48" s="582"/>
      <c r="P48" s="582"/>
      <c r="Q48" s="206"/>
    </row>
    <row r="49" spans="1:17" ht="15.75" customHeight="1">
      <c r="A49" s="546">
        <v>33</v>
      </c>
      <c r="B49" s="547" t="s">
        <v>127</v>
      </c>
      <c r="C49" s="552">
        <v>4865134</v>
      </c>
      <c r="D49" s="48" t="s">
        <v>13</v>
      </c>
      <c r="E49" s="49" t="s">
        <v>367</v>
      </c>
      <c r="F49" s="561">
        <v>100</v>
      </c>
      <c r="G49" s="581">
        <v>62147</v>
      </c>
      <c r="H49" s="582">
        <v>60360</v>
      </c>
      <c r="I49" s="582">
        <f t="shared" si="6"/>
        <v>1787</v>
      </c>
      <c r="J49" s="582">
        <f t="shared" si="3"/>
        <v>178700</v>
      </c>
      <c r="K49" s="582">
        <f t="shared" si="0"/>
        <v>0.1787</v>
      </c>
      <c r="L49" s="583">
        <v>1633</v>
      </c>
      <c r="M49" s="582">
        <v>1651</v>
      </c>
      <c r="N49" s="582">
        <f t="shared" si="7"/>
        <v>-18</v>
      </c>
      <c r="O49" s="582">
        <f t="shared" si="5"/>
        <v>-1800</v>
      </c>
      <c r="P49" s="582">
        <f t="shared" si="1"/>
        <v>-0.0018</v>
      </c>
      <c r="Q49" s="206"/>
    </row>
    <row r="50" spans="1:17" ht="15.75" customHeight="1" thickBot="1">
      <c r="A50" s="550">
        <v>34</v>
      </c>
      <c r="B50" s="483" t="s">
        <v>128</v>
      </c>
      <c r="C50" s="553">
        <v>4865135</v>
      </c>
      <c r="D50" s="57" t="s">
        <v>13</v>
      </c>
      <c r="E50" s="55" t="s">
        <v>367</v>
      </c>
      <c r="F50" s="563">
        <v>100</v>
      </c>
      <c r="G50" s="584">
        <v>23759</v>
      </c>
      <c r="H50" s="584">
        <v>25583</v>
      </c>
      <c r="I50" s="584">
        <f t="shared" si="6"/>
        <v>-1824</v>
      </c>
      <c r="J50" s="584">
        <f t="shared" si="3"/>
        <v>-182400</v>
      </c>
      <c r="K50" s="584">
        <f t="shared" si="0"/>
        <v>-0.1824</v>
      </c>
      <c r="L50" s="585">
        <v>999407</v>
      </c>
      <c r="M50" s="584">
        <v>999411</v>
      </c>
      <c r="N50" s="584">
        <f t="shared" si="7"/>
        <v>-4</v>
      </c>
      <c r="O50" s="584">
        <f t="shared" si="5"/>
        <v>-400</v>
      </c>
      <c r="P50" s="584">
        <f t="shared" si="1"/>
        <v>-0.0004</v>
      </c>
      <c r="Q50" s="207"/>
    </row>
    <row r="51" spans="6:16" ht="15.75" thickTop="1">
      <c r="F51" s="276"/>
      <c r="I51" s="19"/>
      <c r="J51" s="19"/>
      <c r="K51" s="19"/>
      <c r="N51" s="19"/>
      <c r="O51" s="19"/>
      <c r="P51" s="19"/>
    </row>
    <row r="52" spans="2:16" ht="16.5">
      <c r="B52" s="18" t="s">
        <v>147</v>
      </c>
      <c r="F52" s="276"/>
      <c r="I52" s="19"/>
      <c r="J52" s="19"/>
      <c r="K52" s="592">
        <f>SUM(K8:K50)-K28</f>
        <v>2.9970000000000003</v>
      </c>
      <c r="N52" s="19"/>
      <c r="O52" s="19"/>
      <c r="P52" s="592">
        <f>SUM(P8:P50)-P28</f>
        <v>-3.3047999999999993</v>
      </c>
    </row>
    <row r="53" spans="2:16" ht="15">
      <c r="B53" s="18"/>
      <c r="F53" s="276"/>
      <c r="I53" s="19"/>
      <c r="J53" s="19"/>
      <c r="K53" s="35"/>
      <c r="N53" s="19"/>
      <c r="O53" s="19"/>
      <c r="P53" s="35"/>
    </row>
    <row r="54" spans="2:16" ht="16.5">
      <c r="B54" s="18" t="s">
        <v>148</v>
      </c>
      <c r="F54" s="276"/>
      <c r="I54" s="19"/>
      <c r="J54" s="19"/>
      <c r="K54" s="592">
        <f>SUM(K52:K53)</f>
        <v>2.9970000000000003</v>
      </c>
      <c r="N54" s="19"/>
      <c r="O54" s="19"/>
      <c r="P54" s="592">
        <f>SUM(P52:P53)</f>
        <v>-3.3047999999999993</v>
      </c>
    </row>
    <row r="55" ht="15">
      <c r="F55" s="276"/>
    </row>
    <row r="56" spans="6:17" ht="15">
      <c r="F56" s="276"/>
      <c r="Q56" s="345" t="str">
        <f>NDPL!$Q$1</f>
        <v>SEPTEMBER 2010</v>
      </c>
    </row>
    <row r="57" ht="15">
      <c r="F57" s="276"/>
    </row>
    <row r="58" spans="6:17" ht="15">
      <c r="F58" s="276"/>
      <c r="Q58" s="345"/>
    </row>
    <row r="59" spans="1:16" ht="18.75" thickBot="1">
      <c r="A59" s="121" t="s">
        <v>265</v>
      </c>
      <c r="F59" s="276"/>
      <c r="G59" s="7"/>
      <c r="H59" s="7"/>
      <c r="I59" s="58" t="s">
        <v>8</v>
      </c>
      <c r="J59" s="21"/>
      <c r="K59" s="21"/>
      <c r="L59" s="21"/>
      <c r="M59" s="21"/>
      <c r="N59" s="58" t="s">
        <v>7</v>
      </c>
      <c r="O59" s="21"/>
      <c r="P59" s="21"/>
    </row>
    <row r="60" spans="1:17" ht="39.75" thickBot="1" thickTop="1">
      <c r="A60" s="43" t="s">
        <v>9</v>
      </c>
      <c r="B60" s="40" t="s">
        <v>10</v>
      </c>
      <c r="C60" s="41" t="s">
        <v>1</v>
      </c>
      <c r="D60" s="41" t="s">
        <v>2</v>
      </c>
      <c r="E60" s="41" t="s">
        <v>3</v>
      </c>
      <c r="F60" s="41" t="s">
        <v>11</v>
      </c>
      <c r="G60" s="43" t="str">
        <f>NDPL!G5</f>
        <v>FINAL READING 01/10/10</v>
      </c>
      <c r="H60" s="41" t="str">
        <f>NDPL!H5</f>
        <v>INTIAL READING 01/09/10</v>
      </c>
      <c r="I60" s="41" t="s">
        <v>4</v>
      </c>
      <c r="J60" s="41" t="s">
        <v>5</v>
      </c>
      <c r="K60" s="41" t="s">
        <v>6</v>
      </c>
      <c r="L60" s="43" t="str">
        <f>NDPL!G5</f>
        <v>FINAL READING 01/10/10</v>
      </c>
      <c r="M60" s="41" t="str">
        <f>NDPL!H5</f>
        <v>INTIAL READING 01/09/10</v>
      </c>
      <c r="N60" s="41" t="s">
        <v>4</v>
      </c>
      <c r="O60" s="41" t="s">
        <v>5</v>
      </c>
      <c r="P60" s="41" t="s">
        <v>6</v>
      </c>
      <c r="Q60" s="42" t="s">
        <v>329</v>
      </c>
    </row>
    <row r="61" spans="1:16" ht="17.25" thickBot="1" thickTop="1">
      <c r="A61" s="22"/>
      <c r="B61" s="123"/>
      <c r="C61" s="22"/>
      <c r="D61" s="22"/>
      <c r="E61" s="22"/>
      <c r="F61" s="485"/>
      <c r="G61" s="22"/>
      <c r="H61" s="22"/>
      <c r="I61" s="22"/>
      <c r="J61" s="22"/>
      <c r="K61" s="22"/>
      <c r="L61" s="22"/>
      <c r="M61" s="22"/>
      <c r="N61" s="22"/>
      <c r="O61" s="22"/>
      <c r="P61" s="22"/>
    </row>
    <row r="62" spans="1:17" ht="15.75" customHeight="1" thickTop="1">
      <c r="A62" s="544"/>
      <c r="B62" s="545" t="s">
        <v>133</v>
      </c>
      <c r="C62" s="44"/>
      <c r="D62" s="44"/>
      <c r="E62" s="44"/>
      <c r="F62" s="486"/>
      <c r="G62" s="36"/>
      <c r="H62" s="27"/>
      <c r="I62" s="27"/>
      <c r="J62" s="27"/>
      <c r="K62" s="27"/>
      <c r="L62" s="36"/>
      <c r="M62" s="27"/>
      <c r="N62" s="27"/>
      <c r="O62" s="27"/>
      <c r="P62" s="27"/>
      <c r="Q62" s="205"/>
    </row>
    <row r="63" spans="1:17" ht="15.75" customHeight="1">
      <c r="A63" s="546">
        <v>1</v>
      </c>
      <c r="B63" s="547" t="s">
        <v>16</v>
      </c>
      <c r="C63" s="552">
        <v>4864968</v>
      </c>
      <c r="D63" s="48" t="s">
        <v>13</v>
      </c>
      <c r="E63" s="49" t="s">
        <v>367</v>
      </c>
      <c r="F63" s="561">
        <v>-1000</v>
      </c>
      <c r="G63" s="516">
        <v>999345</v>
      </c>
      <c r="H63" s="503">
        <v>999345</v>
      </c>
      <c r="I63" s="503">
        <f>G63-H63</f>
        <v>0</v>
      </c>
      <c r="J63" s="503">
        <f>$F63*I63</f>
        <v>0</v>
      </c>
      <c r="K63" s="503">
        <f>J63/1000000</f>
        <v>0</v>
      </c>
      <c r="L63" s="502">
        <v>969094</v>
      </c>
      <c r="M63" s="503">
        <v>975229</v>
      </c>
      <c r="N63" s="503">
        <f>L63-M63</f>
        <v>-6135</v>
      </c>
      <c r="O63" s="503">
        <f>$F63*N63</f>
        <v>6135000</v>
      </c>
      <c r="P63" s="503">
        <f>O63/1000000</f>
        <v>6.135</v>
      </c>
      <c r="Q63" s="206"/>
    </row>
    <row r="64" spans="1:17" ht="15.75" customHeight="1">
      <c r="A64" s="546">
        <v>2</v>
      </c>
      <c r="B64" s="547" t="s">
        <v>17</v>
      </c>
      <c r="C64" s="552">
        <v>4864980</v>
      </c>
      <c r="D64" s="48" t="s">
        <v>13</v>
      </c>
      <c r="E64" s="49" t="s">
        <v>367</v>
      </c>
      <c r="F64" s="561">
        <v>-1000</v>
      </c>
      <c r="G64" s="516">
        <v>16334</v>
      </c>
      <c r="H64" s="503">
        <v>16334</v>
      </c>
      <c r="I64" s="503">
        <f>G64-H64</f>
        <v>0</v>
      </c>
      <c r="J64" s="503">
        <f>$F64*I64</f>
        <v>0</v>
      </c>
      <c r="K64" s="503">
        <f>J64/1000000</f>
        <v>0</v>
      </c>
      <c r="L64" s="502">
        <v>976363</v>
      </c>
      <c r="M64" s="503">
        <v>979057</v>
      </c>
      <c r="N64" s="503">
        <f>L64-M64</f>
        <v>-2694</v>
      </c>
      <c r="O64" s="503">
        <f>$F64*N64</f>
        <v>2694000</v>
      </c>
      <c r="P64" s="503">
        <f>O64/1000000</f>
        <v>2.694</v>
      </c>
      <c r="Q64" s="206"/>
    </row>
    <row r="65" spans="1:17" ht="15.75" customHeight="1">
      <c r="A65" s="546">
        <v>3</v>
      </c>
      <c r="B65" s="547" t="s">
        <v>18</v>
      </c>
      <c r="C65" s="552">
        <v>4864981</v>
      </c>
      <c r="D65" s="48" t="s">
        <v>13</v>
      </c>
      <c r="E65" s="49" t="s">
        <v>367</v>
      </c>
      <c r="F65" s="561">
        <v>-1000</v>
      </c>
      <c r="G65" s="516">
        <v>15936</v>
      </c>
      <c r="H65" s="503">
        <v>15936</v>
      </c>
      <c r="I65" s="503">
        <f>G65-H65</f>
        <v>0</v>
      </c>
      <c r="J65" s="503">
        <f>$F65*I65</f>
        <v>0</v>
      </c>
      <c r="K65" s="503">
        <f>J65/1000000</f>
        <v>0</v>
      </c>
      <c r="L65" s="502">
        <v>967933</v>
      </c>
      <c r="M65" s="503">
        <v>970739</v>
      </c>
      <c r="N65" s="503">
        <f>L65-M65</f>
        <v>-2806</v>
      </c>
      <c r="O65" s="503">
        <f>$F65*N65</f>
        <v>2806000</v>
      </c>
      <c r="P65" s="503">
        <f>O65/1000000</f>
        <v>2.806</v>
      </c>
      <c r="Q65" s="206"/>
    </row>
    <row r="66" spans="1:17" ht="15.75" customHeight="1">
      <c r="A66" s="546"/>
      <c r="B66" s="548" t="s">
        <v>134</v>
      </c>
      <c r="C66" s="552"/>
      <c r="D66" s="52"/>
      <c r="E66" s="52"/>
      <c r="F66" s="561"/>
      <c r="G66" s="516"/>
      <c r="H66" s="586"/>
      <c r="I66" s="586"/>
      <c r="J66" s="586"/>
      <c r="K66" s="586"/>
      <c r="L66" s="502"/>
      <c r="M66" s="586"/>
      <c r="N66" s="586"/>
      <c r="O66" s="586"/>
      <c r="P66" s="586"/>
      <c r="Q66" s="206"/>
    </row>
    <row r="67" spans="1:17" ht="15.75" customHeight="1">
      <c r="A67" s="546">
        <v>4</v>
      </c>
      <c r="B67" s="547" t="s">
        <v>135</v>
      </c>
      <c r="C67" s="552">
        <v>4864915</v>
      </c>
      <c r="D67" s="48" t="s">
        <v>13</v>
      </c>
      <c r="E67" s="49" t="s">
        <v>367</v>
      </c>
      <c r="F67" s="561">
        <v>-1000</v>
      </c>
      <c r="G67" s="649">
        <v>989303</v>
      </c>
      <c r="H67" s="589">
        <v>990010</v>
      </c>
      <c r="I67" s="586">
        <f aca="true" t="shared" si="8" ref="I67:I72">G67-H67</f>
        <v>-707</v>
      </c>
      <c r="J67" s="586">
        <f aca="true" t="shared" si="9" ref="J67:J72">$F67*I67</f>
        <v>707000</v>
      </c>
      <c r="K67" s="586">
        <f aca="true" t="shared" si="10" ref="K67:K72">J67/1000000</f>
        <v>0.707</v>
      </c>
      <c r="L67" s="505">
        <v>993853</v>
      </c>
      <c r="M67" s="589">
        <v>993861</v>
      </c>
      <c r="N67" s="586">
        <f aca="true" t="shared" si="11" ref="N67:N72">L67-M67</f>
        <v>-8</v>
      </c>
      <c r="O67" s="586">
        <f aca="true" t="shared" si="12" ref="O67:O72">$F67*N67</f>
        <v>8000</v>
      </c>
      <c r="P67" s="586">
        <f aca="true" t="shared" si="13" ref="P67:P72">O67/1000000</f>
        <v>0.008</v>
      </c>
      <c r="Q67" s="206"/>
    </row>
    <row r="68" spans="1:17" ht="15.75" customHeight="1">
      <c r="A68" s="546">
        <v>5</v>
      </c>
      <c r="B68" s="547" t="s">
        <v>136</v>
      </c>
      <c r="C68" s="552">
        <v>4864993</v>
      </c>
      <c r="D68" s="48" t="s">
        <v>13</v>
      </c>
      <c r="E68" s="49" t="s">
        <v>367</v>
      </c>
      <c r="F68" s="561">
        <v>-1000</v>
      </c>
      <c r="G68" s="516">
        <v>979652</v>
      </c>
      <c r="H68" s="586">
        <v>980384</v>
      </c>
      <c r="I68" s="586">
        <f t="shared" si="8"/>
        <v>-732</v>
      </c>
      <c r="J68" s="586">
        <f t="shared" si="9"/>
        <v>732000</v>
      </c>
      <c r="K68" s="586">
        <f t="shared" si="10"/>
        <v>0.732</v>
      </c>
      <c r="L68" s="502">
        <v>992123</v>
      </c>
      <c r="M68" s="586">
        <v>992131</v>
      </c>
      <c r="N68" s="586">
        <f t="shared" si="11"/>
        <v>-8</v>
      </c>
      <c r="O68" s="586">
        <f t="shared" si="12"/>
        <v>8000</v>
      </c>
      <c r="P68" s="586">
        <f t="shared" si="13"/>
        <v>0.008</v>
      </c>
      <c r="Q68" s="206"/>
    </row>
    <row r="69" spans="1:17" ht="15.75" customHeight="1">
      <c r="A69" s="546">
        <v>6</v>
      </c>
      <c r="B69" s="547" t="s">
        <v>137</v>
      </c>
      <c r="C69" s="552">
        <v>4864914</v>
      </c>
      <c r="D69" s="48" t="s">
        <v>13</v>
      </c>
      <c r="E69" s="49" t="s">
        <v>367</v>
      </c>
      <c r="F69" s="561">
        <v>-1000</v>
      </c>
      <c r="G69" s="516">
        <v>1642</v>
      </c>
      <c r="H69" s="586">
        <v>1642</v>
      </c>
      <c r="I69" s="586">
        <f t="shared" si="8"/>
        <v>0</v>
      </c>
      <c r="J69" s="586">
        <f t="shared" si="9"/>
        <v>0</v>
      </c>
      <c r="K69" s="586">
        <f t="shared" si="10"/>
        <v>0</v>
      </c>
      <c r="L69" s="502">
        <v>998006</v>
      </c>
      <c r="M69" s="586">
        <v>998149</v>
      </c>
      <c r="N69" s="586">
        <f t="shared" si="11"/>
        <v>-143</v>
      </c>
      <c r="O69" s="586">
        <f t="shared" si="12"/>
        <v>143000</v>
      </c>
      <c r="P69" s="586">
        <f t="shared" si="13"/>
        <v>0.143</v>
      </c>
      <c r="Q69" s="206"/>
    </row>
    <row r="70" spans="1:17" ht="15.75" customHeight="1">
      <c r="A70" s="546">
        <v>7</v>
      </c>
      <c r="B70" s="547" t="s">
        <v>138</v>
      </c>
      <c r="C70" s="552">
        <v>4865167</v>
      </c>
      <c r="D70" s="48" t="s">
        <v>13</v>
      </c>
      <c r="E70" s="49" t="s">
        <v>367</v>
      </c>
      <c r="F70" s="561">
        <v>-1000</v>
      </c>
      <c r="G70" s="516">
        <v>1051</v>
      </c>
      <c r="H70" s="586">
        <v>1051</v>
      </c>
      <c r="I70" s="586">
        <f t="shared" si="8"/>
        <v>0</v>
      </c>
      <c r="J70" s="586">
        <f t="shared" si="9"/>
        <v>0</v>
      </c>
      <c r="K70" s="586">
        <f t="shared" si="10"/>
        <v>0</v>
      </c>
      <c r="L70" s="502">
        <v>984488</v>
      </c>
      <c r="M70" s="586">
        <v>985450</v>
      </c>
      <c r="N70" s="586">
        <f t="shared" si="11"/>
        <v>-962</v>
      </c>
      <c r="O70" s="586">
        <f t="shared" si="12"/>
        <v>962000</v>
      </c>
      <c r="P70" s="586">
        <f t="shared" si="13"/>
        <v>0.962</v>
      </c>
      <c r="Q70" s="206"/>
    </row>
    <row r="71" spans="1:17" s="96" customFormat="1" ht="29.25" customHeight="1">
      <c r="A71" s="653">
        <v>8</v>
      </c>
      <c r="B71" s="654" t="s">
        <v>139</v>
      </c>
      <c r="C71" s="655">
        <v>4864893</v>
      </c>
      <c r="D71" s="78" t="s">
        <v>13</v>
      </c>
      <c r="E71" s="79" t="s">
        <v>367</v>
      </c>
      <c r="F71" s="656">
        <v>-1000</v>
      </c>
      <c r="G71" s="657">
        <v>1213</v>
      </c>
      <c r="H71" s="658">
        <v>1213</v>
      </c>
      <c r="I71" s="658">
        <f t="shared" si="8"/>
        <v>0</v>
      </c>
      <c r="J71" s="658">
        <f t="shared" si="9"/>
        <v>0</v>
      </c>
      <c r="K71" s="658">
        <f t="shared" si="10"/>
        <v>0</v>
      </c>
      <c r="L71" s="659">
        <v>999970</v>
      </c>
      <c r="M71" s="658">
        <v>1000263</v>
      </c>
      <c r="N71" s="658">
        <f t="shared" si="11"/>
        <v>-293</v>
      </c>
      <c r="O71" s="658">
        <f t="shared" si="12"/>
        <v>293000</v>
      </c>
      <c r="P71" s="658">
        <f t="shared" si="13"/>
        <v>0.293</v>
      </c>
      <c r="Q71" s="660" t="s">
        <v>406</v>
      </c>
    </row>
    <row r="72" spans="1:17" ht="15.75" customHeight="1">
      <c r="A72" s="546">
        <v>9</v>
      </c>
      <c r="B72" s="547" t="s">
        <v>140</v>
      </c>
      <c r="C72" s="552">
        <v>4864918</v>
      </c>
      <c r="D72" s="48" t="s">
        <v>13</v>
      </c>
      <c r="E72" s="49" t="s">
        <v>367</v>
      </c>
      <c r="F72" s="561">
        <v>-1000</v>
      </c>
      <c r="G72" s="516">
        <v>999921</v>
      </c>
      <c r="H72" s="586">
        <v>999921</v>
      </c>
      <c r="I72" s="586">
        <f t="shared" si="8"/>
        <v>0</v>
      </c>
      <c r="J72" s="586">
        <f t="shared" si="9"/>
        <v>0</v>
      </c>
      <c r="K72" s="586">
        <f t="shared" si="10"/>
        <v>0</v>
      </c>
      <c r="L72" s="502">
        <v>987694</v>
      </c>
      <c r="M72" s="586">
        <v>988734</v>
      </c>
      <c r="N72" s="586">
        <f t="shared" si="11"/>
        <v>-1040</v>
      </c>
      <c r="O72" s="586">
        <f t="shared" si="12"/>
        <v>1040000</v>
      </c>
      <c r="P72" s="586">
        <f t="shared" si="13"/>
        <v>1.04</v>
      </c>
      <c r="Q72" s="206"/>
    </row>
    <row r="73" spans="1:17" ht="15.75" customHeight="1">
      <c r="A73" s="546"/>
      <c r="B73" s="549" t="s">
        <v>141</v>
      </c>
      <c r="C73" s="552"/>
      <c r="D73" s="48"/>
      <c r="E73" s="48"/>
      <c r="F73" s="561"/>
      <c r="G73" s="516"/>
      <c r="H73" s="586"/>
      <c r="I73" s="586"/>
      <c r="J73" s="586"/>
      <c r="K73" s="586"/>
      <c r="L73" s="502"/>
      <c r="M73" s="586"/>
      <c r="N73" s="586"/>
      <c r="O73" s="586"/>
      <c r="P73" s="586"/>
      <c r="Q73" s="206"/>
    </row>
    <row r="74" spans="1:17" ht="15.75" customHeight="1">
      <c r="A74" s="546">
        <v>10</v>
      </c>
      <c r="B74" s="547" t="s">
        <v>142</v>
      </c>
      <c r="C74" s="552">
        <v>4864916</v>
      </c>
      <c r="D74" s="48" t="s">
        <v>13</v>
      </c>
      <c r="E74" s="49" t="s">
        <v>367</v>
      </c>
      <c r="F74" s="561">
        <v>-1000</v>
      </c>
      <c r="G74" s="516">
        <v>13835</v>
      </c>
      <c r="H74" s="586">
        <v>13800</v>
      </c>
      <c r="I74" s="586">
        <f>G74-H74</f>
        <v>35</v>
      </c>
      <c r="J74" s="586">
        <f>$F74*I74</f>
        <v>-35000</v>
      </c>
      <c r="K74" s="586">
        <f>J74/1000000</f>
        <v>-0.035</v>
      </c>
      <c r="L74" s="502">
        <v>972861</v>
      </c>
      <c r="M74" s="586">
        <v>974395</v>
      </c>
      <c r="N74" s="586">
        <f>L74-M74</f>
        <v>-1534</v>
      </c>
      <c r="O74" s="586">
        <f>$F74*N74</f>
        <v>1534000</v>
      </c>
      <c r="P74" s="589">
        <f>O74/1000000</f>
        <v>1.534</v>
      </c>
      <c r="Q74" s="206"/>
    </row>
    <row r="75" spans="1:17" ht="15.75" customHeight="1">
      <c r="A75" s="546">
        <v>11</v>
      </c>
      <c r="B75" s="547" t="s">
        <v>143</v>
      </c>
      <c r="C75" s="552">
        <v>4864917</v>
      </c>
      <c r="D75" s="48" t="s">
        <v>13</v>
      </c>
      <c r="E75" s="49" t="s">
        <v>367</v>
      </c>
      <c r="F75" s="561">
        <v>-1000</v>
      </c>
      <c r="G75" s="516">
        <v>973555</v>
      </c>
      <c r="H75" s="586">
        <v>973527</v>
      </c>
      <c r="I75" s="586">
        <f>G75-H75</f>
        <v>28</v>
      </c>
      <c r="J75" s="586">
        <f>$F75*I75</f>
        <v>-28000</v>
      </c>
      <c r="K75" s="586">
        <f>J75/1000000</f>
        <v>-0.028</v>
      </c>
      <c r="L75" s="502">
        <v>938737</v>
      </c>
      <c r="M75" s="586">
        <v>940656</v>
      </c>
      <c r="N75" s="586">
        <f>L75-M75</f>
        <v>-1919</v>
      </c>
      <c r="O75" s="586">
        <f>$F75*N75</f>
        <v>1919000</v>
      </c>
      <c r="P75" s="589">
        <f>O75/1000000</f>
        <v>1.919</v>
      </c>
      <c r="Q75" s="206"/>
    </row>
    <row r="76" spans="1:17" ht="15.75" customHeight="1">
      <c r="A76" s="546"/>
      <c r="B76" s="548" t="s">
        <v>144</v>
      </c>
      <c r="C76" s="552"/>
      <c r="D76" s="52"/>
      <c r="E76" s="52"/>
      <c r="F76" s="561"/>
      <c r="G76" s="516"/>
      <c r="H76" s="586"/>
      <c r="I76" s="586"/>
      <c r="J76" s="586"/>
      <c r="K76" s="586"/>
      <c r="L76" s="502"/>
      <c r="M76" s="586"/>
      <c r="N76" s="586"/>
      <c r="O76" s="586"/>
      <c r="P76" s="586"/>
      <c r="Q76" s="206"/>
    </row>
    <row r="77" spans="1:17" ht="15.75" customHeight="1">
      <c r="A77" s="546">
        <v>12</v>
      </c>
      <c r="B77" s="547" t="s">
        <v>145</v>
      </c>
      <c r="C77" s="552">
        <v>4865053</v>
      </c>
      <c r="D77" s="48" t="s">
        <v>13</v>
      </c>
      <c r="E77" s="49" t="s">
        <v>367</v>
      </c>
      <c r="F77" s="561">
        <v>-1000</v>
      </c>
      <c r="G77" s="516">
        <v>21212</v>
      </c>
      <c r="H77" s="586">
        <v>21092</v>
      </c>
      <c r="I77" s="586">
        <f>G77-H77</f>
        <v>120</v>
      </c>
      <c r="J77" s="586">
        <f>$F77*I77</f>
        <v>-120000</v>
      </c>
      <c r="K77" s="586">
        <f>J77/1000000</f>
        <v>-0.12</v>
      </c>
      <c r="L77" s="502">
        <v>20797</v>
      </c>
      <c r="M77" s="586">
        <v>20404</v>
      </c>
      <c r="N77" s="586">
        <f>L77-M77</f>
        <v>393</v>
      </c>
      <c r="O77" s="586">
        <f>$F77*N77</f>
        <v>-393000</v>
      </c>
      <c r="P77" s="586">
        <f>O77/1000000</f>
        <v>-0.393</v>
      </c>
      <c r="Q77" s="206"/>
    </row>
    <row r="78" spans="1:17" ht="15.75" customHeight="1">
      <c r="A78" s="546">
        <v>13</v>
      </c>
      <c r="B78" s="547" t="s">
        <v>146</v>
      </c>
      <c r="C78" s="552">
        <v>4864986</v>
      </c>
      <c r="D78" s="48" t="s">
        <v>13</v>
      </c>
      <c r="E78" s="49" t="s">
        <v>367</v>
      </c>
      <c r="F78" s="561">
        <v>-1000</v>
      </c>
      <c r="G78" s="516">
        <v>14832</v>
      </c>
      <c r="H78" s="503">
        <v>14715</v>
      </c>
      <c r="I78" s="503">
        <f>G78-H78</f>
        <v>117</v>
      </c>
      <c r="J78" s="503">
        <f>$F78*I78</f>
        <v>-117000</v>
      </c>
      <c r="K78" s="503">
        <f>J78/1000000</f>
        <v>-0.117</v>
      </c>
      <c r="L78" s="502">
        <v>29017</v>
      </c>
      <c r="M78" s="503">
        <v>28568</v>
      </c>
      <c r="N78" s="503">
        <f>L78-M78</f>
        <v>449</v>
      </c>
      <c r="O78" s="503">
        <f>$F78*N78</f>
        <v>-449000</v>
      </c>
      <c r="P78" s="503">
        <f>O78/1000000</f>
        <v>-0.449</v>
      </c>
      <c r="Q78" s="206"/>
    </row>
    <row r="79" spans="1:17" ht="15.75" customHeight="1">
      <c r="A79" s="546"/>
      <c r="B79" s="549" t="s">
        <v>151</v>
      </c>
      <c r="C79" s="552"/>
      <c r="D79" s="48"/>
      <c r="E79" s="48"/>
      <c r="F79" s="561"/>
      <c r="G79" s="587"/>
      <c r="H79" s="503"/>
      <c r="I79" s="503"/>
      <c r="J79" s="503"/>
      <c r="K79" s="503"/>
      <c r="L79" s="587"/>
      <c r="M79" s="503"/>
      <c r="N79" s="503"/>
      <c r="O79" s="503"/>
      <c r="P79" s="503"/>
      <c r="Q79" s="206"/>
    </row>
    <row r="80" spans="1:17" ht="15.75" customHeight="1" thickBot="1">
      <c r="A80" s="550">
        <v>14</v>
      </c>
      <c r="B80" s="551" t="s">
        <v>152</v>
      </c>
      <c r="C80" s="553">
        <v>4902528</v>
      </c>
      <c r="D80" s="124" t="s">
        <v>13</v>
      </c>
      <c r="E80" s="55" t="s">
        <v>367</v>
      </c>
      <c r="F80" s="563">
        <v>100</v>
      </c>
      <c r="G80" s="588">
        <v>11525</v>
      </c>
      <c r="H80" s="508">
        <v>11525</v>
      </c>
      <c r="I80" s="508">
        <f>G80-H80</f>
        <v>0</v>
      </c>
      <c r="J80" s="508">
        <f>$F80*I80</f>
        <v>0</v>
      </c>
      <c r="K80" s="508">
        <f>J80/1000000</f>
        <v>0</v>
      </c>
      <c r="L80" s="507">
        <v>4086</v>
      </c>
      <c r="M80" s="508">
        <v>4086</v>
      </c>
      <c r="N80" s="508">
        <f>L80-M80</f>
        <v>0</v>
      </c>
      <c r="O80" s="508">
        <f>$F80*N80</f>
        <v>0</v>
      </c>
      <c r="P80" s="508">
        <f>O80/1000000</f>
        <v>0</v>
      </c>
      <c r="Q80" s="207"/>
    </row>
    <row r="81" spans="1:16" ht="15.75" thickTop="1">
      <c r="A81" s="11"/>
      <c r="B81" s="20"/>
      <c r="C81" s="13"/>
      <c r="D81" s="14"/>
      <c r="E81" s="10"/>
      <c r="F81" s="484"/>
      <c r="G81" s="122"/>
      <c r="H81" s="21"/>
      <c r="I81" s="23"/>
      <c r="J81" s="23"/>
      <c r="K81" s="23"/>
      <c r="L81" s="21"/>
      <c r="M81" s="21"/>
      <c r="N81" s="23"/>
      <c r="O81" s="23"/>
      <c r="P81" s="23"/>
    </row>
    <row r="82" spans="2:16" ht="18">
      <c r="B82" s="433" t="s">
        <v>267</v>
      </c>
      <c r="F82" s="276"/>
      <c r="I82" s="19"/>
      <c r="J82" s="19"/>
      <c r="K82" s="543">
        <f>SUM(K63:K80)</f>
        <v>1.1390000000000002</v>
      </c>
      <c r="L82" s="21"/>
      <c r="N82" s="19"/>
      <c r="O82" s="19"/>
      <c r="P82" s="543">
        <f>SUM(P63:P80)</f>
        <v>16.699999999999996</v>
      </c>
    </row>
    <row r="83" spans="2:16" ht="18">
      <c r="B83" s="433"/>
      <c r="F83" s="276"/>
      <c r="I83" s="19"/>
      <c r="J83" s="19"/>
      <c r="K83" s="23"/>
      <c r="L83" s="21"/>
      <c r="N83" s="19"/>
      <c r="O83" s="19"/>
      <c r="P83" s="436"/>
    </row>
    <row r="84" spans="2:16" ht="18">
      <c r="B84" s="433" t="s">
        <v>154</v>
      </c>
      <c r="F84" s="276"/>
      <c r="I84" s="19"/>
      <c r="J84" s="19"/>
      <c r="K84" s="543">
        <f>SUM(K82:K83)</f>
        <v>1.1390000000000002</v>
      </c>
      <c r="L84" s="21"/>
      <c r="N84" s="19"/>
      <c r="O84" s="19"/>
      <c r="P84" s="543">
        <f>SUM(P82:P83)</f>
        <v>16.699999999999996</v>
      </c>
    </row>
    <row r="85" spans="6:16" ht="15">
      <c r="F85" s="276"/>
      <c r="I85" s="19"/>
      <c r="J85" s="19"/>
      <c r="K85" s="23"/>
      <c r="L85" s="21"/>
      <c r="N85" s="19"/>
      <c r="O85" s="19"/>
      <c r="P85" s="23"/>
    </row>
    <row r="86" spans="6:16" ht="15">
      <c r="F86" s="276"/>
      <c r="I86" s="19"/>
      <c r="J86" s="19"/>
      <c r="K86" s="23"/>
      <c r="L86" s="21"/>
      <c r="N86" s="19"/>
      <c r="O86" s="19"/>
      <c r="P86" s="23"/>
    </row>
    <row r="87" spans="6:18" ht="15">
      <c r="F87" s="276"/>
      <c r="I87" s="19"/>
      <c r="J87" s="19"/>
      <c r="K87" s="23"/>
      <c r="L87" s="21"/>
      <c r="N87" s="19"/>
      <c r="O87" s="19"/>
      <c r="P87" s="23"/>
      <c r="Q87" s="345" t="str">
        <f>NDPL!Q1</f>
        <v>SEPTEMBER 2010</v>
      </c>
      <c r="R87" s="345"/>
    </row>
    <row r="88" spans="1:16" ht="18.75" thickBot="1">
      <c r="A88" s="453" t="s">
        <v>266</v>
      </c>
      <c r="F88" s="276"/>
      <c r="G88" s="7"/>
      <c r="H88" s="7"/>
      <c r="I88" s="58" t="s">
        <v>8</v>
      </c>
      <c r="J88" s="21"/>
      <c r="K88" s="21"/>
      <c r="L88" s="21"/>
      <c r="M88" s="21"/>
      <c r="N88" s="58" t="s">
        <v>7</v>
      </c>
      <c r="O88" s="21"/>
      <c r="P88" s="21"/>
    </row>
    <row r="89" spans="1:17" ht="39.75" thickBot="1" thickTop="1">
      <c r="A89" s="43" t="s">
        <v>9</v>
      </c>
      <c r="B89" s="40" t="s">
        <v>10</v>
      </c>
      <c r="C89" s="41" t="s">
        <v>1</v>
      </c>
      <c r="D89" s="41" t="s">
        <v>2</v>
      </c>
      <c r="E89" s="41" t="s">
        <v>3</v>
      </c>
      <c r="F89" s="41" t="s">
        <v>11</v>
      </c>
      <c r="G89" s="43" t="str">
        <f>NDPL!G5</f>
        <v>FINAL READING 01/10/10</v>
      </c>
      <c r="H89" s="41" t="str">
        <f>NDPL!H5</f>
        <v>INTIAL READING 01/09/10</v>
      </c>
      <c r="I89" s="41" t="s">
        <v>4</v>
      </c>
      <c r="J89" s="41" t="s">
        <v>5</v>
      </c>
      <c r="K89" s="41" t="s">
        <v>6</v>
      </c>
      <c r="L89" s="43" t="str">
        <f>NDPL!G5</f>
        <v>FINAL READING 01/10/10</v>
      </c>
      <c r="M89" s="41" t="str">
        <f>NDPL!H5</f>
        <v>INTIAL READING 01/09/10</v>
      </c>
      <c r="N89" s="41" t="s">
        <v>4</v>
      </c>
      <c r="O89" s="41" t="s">
        <v>5</v>
      </c>
      <c r="P89" s="41" t="s">
        <v>6</v>
      </c>
      <c r="Q89" s="42" t="s">
        <v>329</v>
      </c>
    </row>
    <row r="90" spans="1:16" ht="17.25" thickBot="1" thickTop="1">
      <c r="A90" s="6"/>
      <c r="B90" s="51"/>
      <c r="C90" s="4"/>
      <c r="D90" s="4"/>
      <c r="E90" s="4"/>
      <c r="F90" s="487"/>
      <c r="G90" s="4"/>
      <c r="H90" s="4"/>
      <c r="I90" s="4"/>
      <c r="J90" s="4"/>
      <c r="K90" s="4"/>
      <c r="L90" s="22"/>
      <c r="M90" s="4"/>
      <c r="N90" s="4"/>
      <c r="O90" s="4"/>
      <c r="P90" s="4"/>
    </row>
    <row r="91" spans="1:17" ht="15.75" customHeight="1" thickTop="1">
      <c r="A91" s="544"/>
      <c r="B91" s="555" t="s">
        <v>35</v>
      </c>
      <c r="C91" s="556"/>
      <c r="D91" s="115"/>
      <c r="E91" s="125"/>
      <c r="F91" s="488"/>
      <c r="G91" s="39"/>
      <c r="H91" s="27"/>
      <c r="I91" s="28"/>
      <c r="J91" s="28"/>
      <c r="K91" s="28"/>
      <c r="L91" s="26"/>
      <c r="M91" s="27"/>
      <c r="N91" s="28"/>
      <c r="O91" s="28"/>
      <c r="P91" s="28"/>
      <c r="Q91" s="205"/>
    </row>
    <row r="92" spans="1:17" ht="15.75" customHeight="1">
      <c r="A92" s="546">
        <v>1</v>
      </c>
      <c r="B92" s="547" t="s">
        <v>38</v>
      </c>
      <c r="C92" s="552">
        <v>4864889</v>
      </c>
      <c r="D92" s="48" t="s">
        <v>13</v>
      </c>
      <c r="E92" s="49" t="s">
        <v>367</v>
      </c>
      <c r="F92" s="561">
        <v>-1000</v>
      </c>
      <c r="G92" s="590">
        <v>993305</v>
      </c>
      <c r="H92" s="582">
        <v>993376</v>
      </c>
      <c r="I92" s="582">
        <f>G92-H92</f>
        <v>-71</v>
      </c>
      <c r="J92" s="582">
        <f aca="true" t="shared" si="14" ref="J92:J99">$F92*I92</f>
        <v>71000</v>
      </c>
      <c r="K92" s="582">
        <f aca="true" t="shared" si="15" ref="K92:K99">J92/1000000</f>
        <v>0.071</v>
      </c>
      <c r="L92" s="502">
        <v>998658</v>
      </c>
      <c r="M92" s="503">
        <v>998659</v>
      </c>
      <c r="N92" s="503">
        <f>L92-M92</f>
        <v>-1</v>
      </c>
      <c r="O92" s="503">
        <f aca="true" t="shared" si="16" ref="O92:O99">$F92*N92</f>
        <v>1000</v>
      </c>
      <c r="P92" s="503">
        <f aca="true" t="shared" si="17" ref="P92:P99">O92/1000000</f>
        <v>0.001</v>
      </c>
      <c r="Q92" s="206"/>
    </row>
    <row r="93" spans="1:17" ht="15.75" customHeight="1">
      <c r="A93" s="546">
        <v>2</v>
      </c>
      <c r="B93" s="547" t="s">
        <v>39</v>
      </c>
      <c r="C93" s="552">
        <v>4864800</v>
      </c>
      <c r="D93" s="48" t="s">
        <v>13</v>
      </c>
      <c r="E93" s="49" t="s">
        <v>367</v>
      </c>
      <c r="F93" s="561">
        <v>-100</v>
      </c>
      <c r="G93" s="590">
        <v>994864</v>
      </c>
      <c r="H93" s="404">
        <v>994800</v>
      </c>
      <c r="I93" s="404">
        <f aca="true" t="shared" si="18" ref="I93:I99">G93-H93</f>
        <v>64</v>
      </c>
      <c r="J93" s="404">
        <f t="shared" si="14"/>
        <v>-6400</v>
      </c>
      <c r="K93" s="404">
        <f t="shared" si="15"/>
        <v>-0.0064</v>
      </c>
      <c r="L93" s="505">
        <v>11898</v>
      </c>
      <c r="M93" s="506">
        <v>11903</v>
      </c>
      <c r="N93" s="503">
        <f aca="true" t="shared" si="19" ref="N93:N99">L93-M93</f>
        <v>-5</v>
      </c>
      <c r="O93" s="503">
        <f t="shared" si="16"/>
        <v>500</v>
      </c>
      <c r="P93" s="503">
        <f t="shared" si="17"/>
        <v>0.0005</v>
      </c>
      <c r="Q93" s="206"/>
    </row>
    <row r="94" spans="1:17" ht="15.75" customHeight="1">
      <c r="A94" s="546"/>
      <c r="B94" s="549" t="s">
        <v>116</v>
      </c>
      <c r="C94" s="552"/>
      <c r="D94" s="48"/>
      <c r="E94" s="49"/>
      <c r="F94" s="561"/>
      <c r="G94" s="590"/>
      <c r="H94" s="582"/>
      <c r="I94" s="582"/>
      <c r="J94" s="582"/>
      <c r="K94" s="582"/>
      <c r="L94" s="502"/>
      <c r="M94" s="503"/>
      <c r="N94" s="503"/>
      <c r="O94" s="503"/>
      <c r="P94" s="503"/>
      <c r="Q94" s="206"/>
    </row>
    <row r="95" spans="1:17" ht="15.75" customHeight="1">
      <c r="A95" s="546">
        <v>3</v>
      </c>
      <c r="B95" s="482" t="s">
        <v>117</v>
      </c>
      <c r="C95" s="552">
        <v>4865136</v>
      </c>
      <c r="D95" s="52" t="s">
        <v>13</v>
      </c>
      <c r="E95" s="49" t="s">
        <v>367</v>
      </c>
      <c r="F95" s="561">
        <v>-100</v>
      </c>
      <c r="G95" s="590">
        <v>2157</v>
      </c>
      <c r="H95" s="582">
        <v>1449</v>
      </c>
      <c r="I95" s="582">
        <f t="shared" si="18"/>
        <v>708</v>
      </c>
      <c r="J95" s="582">
        <f t="shared" si="14"/>
        <v>-70800</v>
      </c>
      <c r="K95" s="582">
        <f t="shared" si="15"/>
        <v>-0.0708</v>
      </c>
      <c r="L95" s="502">
        <v>52678</v>
      </c>
      <c r="M95" s="503">
        <v>51316</v>
      </c>
      <c r="N95" s="503">
        <f t="shared" si="19"/>
        <v>1362</v>
      </c>
      <c r="O95" s="503">
        <f t="shared" si="16"/>
        <v>-136200</v>
      </c>
      <c r="P95" s="506">
        <f t="shared" si="17"/>
        <v>-0.1362</v>
      </c>
      <c r="Q95" s="206"/>
    </row>
    <row r="96" spans="1:17" ht="15.75" customHeight="1">
      <c r="A96" s="546">
        <v>4</v>
      </c>
      <c r="B96" s="547" t="s">
        <v>118</v>
      </c>
      <c r="C96" s="552">
        <v>4865137</v>
      </c>
      <c r="D96" s="48" t="s">
        <v>13</v>
      </c>
      <c r="E96" s="49" t="s">
        <v>367</v>
      </c>
      <c r="F96" s="561">
        <v>-100</v>
      </c>
      <c r="G96" s="590">
        <v>1980</v>
      </c>
      <c r="H96" s="582">
        <v>1359</v>
      </c>
      <c r="I96" s="582">
        <f t="shared" si="18"/>
        <v>621</v>
      </c>
      <c r="J96" s="582">
        <f t="shared" si="14"/>
        <v>-62100</v>
      </c>
      <c r="K96" s="582">
        <f t="shared" si="15"/>
        <v>-0.0621</v>
      </c>
      <c r="L96" s="502">
        <v>111347</v>
      </c>
      <c r="M96" s="503">
        <v>110446</v>
      </c>
      <c r="N96" s="503">
        <f t="shared" si="19"/>
        <v>901</v>
      </c>
      <c r="O96" s="503">
        <f t="shared" si="16"/>
        <v>-90100</v>
      </c>
      <c r="P96" s="503">
        <f t="shared" si="17"/>
        <v>-0.0901</v>
      </c>
      <c r="Q96" s="206"/>
    </row>
    <row r="97" spans="1:17" ht="15.75" customHeight="1">
      <c r="A97" s="546">
        <v>5</v>
      </c>
      <c r="B97" s="547" t="s">
        <v>119</v>
      </c>
      <c r="C97" s="552">
        <v>4865138</v>
      </c>
      <c r="D97" s="48" t="s">
        <v>13</v>
      </c>
      <c r="E97" s="49" t="s">
        <v>367</v>
      </c>
      <c r="F97" s="561">
        <v>-100</v>
      </c>
      <c r="G97" s="590">
        <v>999569</v>
      </c>
      <c r="H97" s="404">
        <v>999756</v>
      </c>
      <c r="I97" s="582">
        <f t="shared" si="18"/>
        <v>-187</v>
      </c>
      <c r="J97" s="582">
        <f t="shared" si="14"/>
        <v>18700</v>
      </c>
      <c r="K97" s="582">
        <f t="shared" si="15"/>
        <v>0.0187</v>
      </c>
      <c r="L97" s="502">
        <v>4318</v>
      </c>
      <c r="M97" s="506">
        <v>4509</v>
      </c>
      <c r="N97" s="503">
        <f t="shared" si="19"/>
        <v>-191</v>
      </c>
      <c r="O97" s="503">
        <f t="shared" si="16"/>
        <v>19100</v>
      </c>
      <c r="P97" s="503">
        <f t="shared" si="17"/>
        <v>0.0191</v>
      </c>
      <c r="Q97" s="206"/>
    </row>
    <row r="98" spans="1:17" ht="15.75" customHeight="1">
      <c r="A98" s="546">
        <v>6</v>
      </c>
      <c r="B98" s="547" t="s">
        <v>120</v>
      </c>
      <c r="C98" s="552">
        <v>4865139</v>
      </c>
      <c r="D98" s="48" t="s">
        <v>13</v>
      </c>
      <c r="E98" s="49" t="s">
        <v>367</v>
      </c>
      <c r="F98" s="561">
        <v>-100</v>
      </c>
      <c r="G98" s="590">
        <v>3659</v>
      </c>
      <c r="H98" s="404">
        <v>3100</v>
      </c>
      <c r="I98" s="582">
        <f t="shared" si="18"/>
        <v>559</v>
      </c>
      <c r="J98" s="582">
        <f t="shared" si="14"/>
        <v>-55900</v>
      </c>
      <c r="K98" s="582">
        <f t="shared" si="15"/>
        <v>-0.0559</v>
      </c>
      <c r="L98" s="502">
        <v>72954</v>
      </c>
      <c r="M98" s="506">
        <v>72314</v>
      </c>
      <c r="N98" s="503">
        <f t="shared" si="19"/>
        <v>640</v>
      </c>
      <c r="O98" s="503">
        <f t="shared" si="16"/>
        <v>-64000</v>
      </c>
      <c r="P98" s="503">
        <f t="shared" si="17"/>
        <v>-0.064</v>
      </c>
      <c r="Q98" s="206"/>
    </row>
    <row r="99" spans="1:17" ht="15.75" customHeight="1">
      <c r="A99" s="546">
        <v>7</v>
      </c>
      <c r="B99" s="547" t="s">
        <v>121</v>
      </c>
      <c r="C99" s="552">
        <v>4864948</v>
      </c>
      <c r="D99" s="48" t="s">
        <v>13</v>
      </c>
      <c r="E99" s="49" t="s">
        <v>367</v>
      </c>
      <c r="F99" s="561">
        <v>-1000</v>
      </c>
      <c r="G99" s="590">
        <v>29543</v>
      </c>
      <c r="H99" s="404">
        <v>27783</v>
      </c>
      <c r="I99" s="582">
        <f t="shared" si="18"/>
        <v>1760</v>
      </c>
      <c r="J99" s="582">
        <f t="shared" si="14"/>
        <v>-1760000</v>
      </c>
      <c r="K99" s="582">
        <f t="shared" si="15"/>
        <v>-1.76</v>
      </c>
      <c r="L99" s="502">
        <v>232</v>
      </c>
      <c r="M99" s="506">
        <v>232</v>
      </c>
      <c r="N99" s="503">
        <f t="shared" si="19"/>
        <v>0</v>
      </c>
      <c r="O99" s="503">
        <f t="shared" si="16"/>
        <v>0</v>
      </c>
      <c r="P99" s="503">
        <f t="shared" si="17"/>
        <v>0</v>
      </c>
      <c r="Q99" s="206"/>
    </row>
    <row r="100" spans="1:17" ht="15.75" customHeight="1">
      <c r="A100" s="546"/>
      <c r="B100" s="548" t="s">
        <v>122</v>
      </c>
      <c r="C100" s="552"/>
      <c r="D100" s="52"/>
      <c r="E100" s="52"/>
      <c r="F100" s="561"/>
      <c r="G100" s="590"/>
      <c r="H100" s="582"/>
      <c r="I100" s="582"/>
      <c r="J100" s="582"/>
      <c r="K100" s="582"/>
      <c r="L100" s="502"/>
      <c r="M100" s="503"/>
      <c r="N100" s="503"/>
      <c r="O100" s="503"/>
      <c r="P100" s="503"/>
      <c r="Q100" s="206"/>
    </row>
    <row r="101" spans="1:17" ht="15.75" customHeight="1">
      <c r="A101" s="546"/>
      <c r="B101" s="547"/>
      <c r="C101" s="552"/>
      <c r="D101" s="48"/>
      <c r="E101" s="48"/>
      <c r="F101" s="561"/>
      <c r="G101" s="590"/>
      <c r="H101" s="582"/>
      <c r="I101" s="582"/>
      <c r="J101" s="582"/>
      <c r="K101" s="582"/>
      <c r="L101" s="502"/>
      <c r="M101" s="503"/>
      <c r="N101" s="503"/>
      <c r="O101" s="503"/>
      <c r="P101" s="503"/>
      <c r="Q101" s="206"/>
    </row>
    <row r="102" spans="1:17" ht="15.75" customHeight="1">
      <c r="A102" s="546">
        <v>8</v>
      </c>
      <c r="B102" s="547" t="s">
        <v>123</v>
      </c>
      <c r="C102" s="552">
        <v>4864951</v>
      </c>
      <c r="D102" s="48" t="s">
        <v>13</v>
      </c>
      <c r="E102" s="49" t="s">
        <v>367</v>
      </c>
      <c r="F102" s="561">
        <v>-1000</v>
      </c>
      <c r="G102" s="466">
        <v>999981</v>
      </c>
      <c r="H102" s="493">
        <v>999981</v>
      </c>
      <c r="I102" s="582">
        <f>G102-H102</f>
        <v>0</v>
      </c>
      <c r="J102" s="582">
        <f aca="true" t="shared" si="20" ref="J102:J109">$F102*I102</f>
        <v>0</v>
      </c>
      <c r="K102" s="582">
        <f aca="true" t="shared" si="21" ref="K102:K109">J102/1000000</f>
        <v>0</v>
      </c>
      <c r="L102" s="469">
        <v>36474</v>
      </c>
      <c r="M102" s="493">
        <v>36474</v>
      </c>
      <c r="N102" s="503">
        <f>L102-M102</f>
        <v>0</v>
      </c>
      <c r="O102" s="503">
        <f aca="true" t="shared" si="22" ref="O102:O109">$F102*N102</f>
        <v>0</v>
      </c>
      <c r="P102" s="503">
        <f aca="true" t="shared" si="23" ref="P102:P109">O102/1000000</f>
        <v>0</v>
      </c>
      <c r="Q102" s="206"/>
    </row>
    <row r="103" spans="1:17" ht="15.75" customHeight="1">
      <c r="A103" s="546">
        <v>9</v>
      </c>
      <c r="B103" s="547" t="s">
        <v>124</v>
      </c>
      <c r="C103" s="552">
        <v>4902501</v>
      </c>
      <c r="D103" s="48" t="s">
        <v>13</v>
      </c>
      <c r="E103" s="49" t="s">
        <v>367</v>
      </c>
      <c r="F103" s="561">
        <v>-1333.33</v>
      </c>
      <c r="G103" s="466">
        <v>10</v>
      </c>
      <c r="H103" s="465">
        <v>23</v>
      </c>
      <c r="I103" s="404">
        <f>G103-H103</f>
        <v>-13</v>
      </c>
      <c r="J103" s="404">
        <f t="shared" si="20"/>
        <v>17333.29</v>
      </c>
      <c r="K103" s="404">
        <f t="shared" si="21"/>
        <v>0.01733329</v>
      </c>
      <c r="L103" s="472">
        <v>878</v>
      </c>
      <c r="M103" s="465">
        <v>819</v>
      </c>
      <c r="N103" s="506">
        <f>L103-M103</f>
        <v>59</v>
      </c>
      <c r="O103" s="503">
        <f t="shared" si="22"/>
        <v>-78666.47</v>
      </c>
      <c r="P103" s="503">
        <f t="shared" si="23"/>
        <v>-0.07866647</v>
      </c>
      <c r="Q103" s="206"/>
    </row>
    <row r="104" spans="1:17" ht="15.75" customHeight="1">
      <c r="A104" s="546"/>
      <c r="B104" s="547"/>
      <c r="C104" s="552"/>
      <c r="D104" s="48"/>
      <c r="E104" s="49"/>
      <c r="F104" s="561"/>
      <c r="G104" s="466"/>
      <c r="H104" s="465"/>
      <c r="I104" s="404"/>
      <c r="J104" s="404"/>
      <c r="K104" s="404"/>
      <c r="L104" s="472"/>
      <c r="M104" s="465"/>
      <c r="N104" s="506"/>
      <c r="O104" s="503"/>
      <c r="P104" s="503"/>
      <c r="Q104" s="206"/>
    </row>
    <row r="105" spans="1:17" ht="15.75" customHeight="1">
      <c r="A105" s="546"/>
      <c r="B105" s="549" t="s">
        <v>125</v>
      </c>
      <c r="C105" s="552"/>
      <c r="D105" s="48"/>
      <c r="E105" s="48"/>
      <c r="F105" s="561"/>
      <c r="G105" s="590"/>
      <c r="H105" s="582"/>
      <c r="I105" s="582"/>
      <c r="J105" s="582"/>
      <c r="K105" s="582"/>
      <c r="L105" s="502"/>
      <c r="M105" s="503"/>
      <c r="N105" s="503"/>
      <c r="O105" s="503"/>
      <c r="P105" s="503"/>
      <c r="Q105" s="206"/>
    </row>
    <row r="106" spans="1:17" ht="15.75" customHeight="1">
      <c r="A106" s="546">
        <v>10</v>
      </c>
      <c r="B106" s="482" t="s">
        <v>50</v>
      </c>
      <c r="C106" s="552">
        <v>4864843</v>
      </c>
      <c r="D106" s="52" t="s">
        <v>13</v>
      </c>
      <c r="E106" s="49" t="s">
        <v>367</v>
      </c>
      <c r="F106" s="561">
        <v>-1000</v>
      </c>
      <c r="G106" s="590">
        <v>347</v>
      </c>
      <c r="H106" s="582">
        <v>256</v>
      </c>
      <c r="I106" s="582">
        <f>G106-H106</f>
        <v>91</v>
      </c>
      <c r="J106" s="582">
        <f t="shared" si="20"/>
        <v>-91000</v>
      </c>
      <c r="K106" s="582">
        <f t="shared" si="21"/>
        <v>-0.091</v>
      </c>
      <c r="L106" s="502">
        <v>12392</v>
      </c>
      <c r="M106" s="503">
        <v>12301</v>
      </c>
      <c r="N106" s="503">
        <f>L106-M106</f>
        <v>91</v>
      </c>
      <c r="O106" s="503">
        <f t="shared" si="22"/>
        <v>-91000</v>
      </c>
      <c r="P106" s="503">
        <f t="shared" si="23"/>
        <v>-0.091</v>
      </c>
      <c r="Q106" s="206"/>
    </row>
    <row r="107" spans="1:17" ht="15.75" customHeight="1">
      <c r="A107" s="546">
        <v>11</v>
      </c>
      <c r="B107" s="547" t="s">
        <v>51</v>
      </c>
      <c r="C107" s="552">
        <v>4864844</v>
      </c>
      <c r="D107" s="48" t="s">
        <v>13</v>
      </c>
      <c r="E107" s="49" t="s">
        <v>367</v>
      </c>
      <c r="F107" s="561">
        <v>-1000</v>
      </c>
      <c r="G107" s="590">
        <v>998945</v>
      </c>
      <c r="H107" s="582">
        <v>998907</v>
      </c>
      <c r="I107" s="582">
        <f>G107-H107</f>
        <v>38</v>
      </c>
      <c r="J107" s="582">
        <f t="shared" si="20"/>
        <v>-38000</v>
      </c>
      <c r="K107" s="582">
        <f t="shared" si="21"/>
        <v>-0.038</v>
      </c>
      <c r="L107" s="502">
        <v>3132</v>
      </c>
      <c r="M107" s="503">
        <v>3104</v>
      </c>
      <c r="N107" s="503">
        <f>L107-M107</f>
        <v>28</v>
      </c>
      <c r="O107" s="503">
        <f t="shared" si="22"/>
        <v>-28000</v>
      </c>
      <c r="P107" s="503">
        <f t="shared" si="23"/>
        <v>-0.028</v>
      </c>
      <c r="Q107" s="206"/>
    </row>
    <row r="108" spans="1:17" ht="15.75" customHeight="1">
      <c r="A108" s="546"/>
      <c r="B108" s="549" t="s">
        <v>52</v>
      </c>
      <c r="C108" s="552"/>
      <c r="D108" s="48"/>
      <c r="E108" s="48"/>
      <c r="F108" s="561"/>
      <c r="G108" s="590"/>
      <c r="H108" s="582"/>
      <c r="I108" s="582"/>
      <c r="J108" s="582"/>
      <c r="K108" s="582"/>
      <c r="L108" s="502"/>
      <c r="M108" s="503"/>
      <c r="N108" s="503"/>
      <c r="O108" s="503"/>
      <c r="P108" s="503"/>
      <c r="Q108" s="206"/>
    </row>
    <row r="109" spans="1:17" ht="15.75" customHeight="1">
      <c r="A109" s="546">
        <v>12</v>
      </c>
      <c r="B109" s="547" t="s">
        <v>89</v>
      </c>
      <c r="C109" s="552">
        <v>4865169</v>
      </c>
      <c r="D109" s="48" t="s">
        <v>13</v>
      </c>
      <c r="E109" s="49" t="s">
        <v>367</v>
      </c>
      <c r="F109" s="561">
        <v>-1000</v>
      </c>
      <c r="G109" s="590">
        <v>13</v>
      </c>
      <c r="H109" s="582">
        <v>13</v>
      </c>
      <c r="I109" s="582">
        <f>G109-H109</f>
        <v>0</v>
      </c>
      <c r="J109" s="582">
        <f t="shared" si="20"/>
        <v>0</v>
      </c>
      <c r="K109" s="582">
        <f t="shared" si="21"/>
        <v>0</v>
      </c>
      <c r="L109" s="502">
        <v>49326</v>
      </c>
      <c r="M109" s="503">
        <v>48152</v>
      </c>
      <c r="N109" s="503">
        <f>L109-M109</f>
        <v>1174</v>
      </c>
      <c r="O109" s="503">
        <f t="shared" si="22"/>
        <v>-1174000</v>
      </c>
      <c r="P109" s="503">
        <f t="shared" si="23"/>
        <v>-1.174</v>
      </c>
      <c r="Q109" s="206"/>
    </row>
    <row r="110" spans="1:17" ht="15.75" customHeight="1">
      <c r="A110" s="546"/>
      <c r="B110" s="548" t="s">
        <v>56</v>
      </c>
      <c r="C110" s="527"/>
      <c r="D110" s="52"/>
      <c r="E110" s="52"/>
      <c r="F110" s="561"/>
      <c r="G110" s="590"/>
      <c r="H110" s="591"/>
      <c r="I110" s="591"/>
      <c r="J110" s="591"/>
      <c r="K110" s="582"/>
      <c r="L110" s="505"/>
      <c r="M110" s="586"/>
      <c r="N110" s="586"/>
      <c r="O110" s="586"/>
      <c r="P110" s="503"/>
      <c r="Q110" s="257"/>
    </row>
    <row r="111" spans="1:17" ht="15.75" customHeight="1">
      <c r="A111" s="546"/>
      <c r="B111" s="548" t="s">
        <v>57</v>
      </c>
      <c r="C111" s="527"/>
      <c r="D111" s="52"/>
      <c r="E111" s="52"/>
      <c r="F111" s="561"/>
      <c r="G111" s="590"/>
      <c r="H111" s="591"/>
      <c r="I111" s="591"/>
      <c r="J111" s="591"/>
      <c r="K111" s="582"/>
      <c r="L111" s="505"/>
      <c r="M111" s="586"/>
      <c r="N111" s="586"/>
      <c r="O111" s="586"/>
      <c r="P111" s="503"/>
      <c r="Q111" s="257"/>
    </row>
    <row r="112" spans="1:17" ht="15.75" customHeight="1">
      <c r="A112" s="554"/>
      <c r="B112" s="557" t="s">
        <v>70</v>
      </c>
      <c r="C112" s="552"/>
      <c r="D112" s="52"/>
      <c r="E112" s="52"/>
      <c r="F112" s="561"/>
      <c r="G112" s="590"/>
      <c r="H112" s="582"/>
      <c r="I112" s="582"/>
      <c r="J112" s="582"/>
      <c r="K112" s="582"/>
      <c r="L112" s="505"/>
      <c r="M112" s="503"/>
      <c r="N112" s="503"/>
      <c r="O112" s="503"/>
      <c r="P112" s="503"/>
      <c r="Q112" s="257"/>
    </row>
    <row r="113" spans="1:17" ht="15.75" customHeight="1">
      <c r="A113" s="554">
        <v>13</v>
      </c>
      <c r="B113" s="558" t="s">
        <v>71</v>
      </c>
      <c r="C113" s="552">
        <v>4902529</v>
      </c>
      <c r="D113" s="48" t="s">
        <v>13</v>
      </c>
      <c r="E113" s="49" t="s">
        <v>367</v>
      </c>
      <c r="F113" s="561">
        <v>-500</v>
      </c>
      <c r="G113" s="502">
        <v>3071</v>
      </c>
      <c r="H113" s="582">
        <v>3064</v>
      </c>
      <c r="I113" s="582">
        <f>G113-H113</f>
        <v>7</v>
      </c>
      <c r="J113" s="582">
        <f>$F113*I113</f>
        <v>-3500</v>
      </c>
      <c r="K113" s="582">
        <f>J113/1000000</f>
        <v>-0.0035</v>
      </c>
      <c r="L113" s="502">
        <v>25455</v>
      </c>
      <c r="M113" s="503">
        <v>25136</v>
      </c>
      <c r="N113" s="503">
        <f>L113-M113</f>
        <v>319</v>
      </c>
      <c r="O113" s="503">
        <f>$F113*N113</f>
        <v>-159500</v>
      </c>
      <c r="P113" s="503">
        <f>O113/1000000</f>
        <v>-0.1595</v>
      </c>
      <c r="Q113" s="206"/>
    </row>
    <row r="114" spans="1:17" ht="15.75" customHeight="1">
      <c r="A114" s="554">
        <v>14</v>
      </c>
      <c r="B114" s="558" t="s">
        <v>72</v>
      </c>
      <c r="C114" s="552">
        <v>4902530</v>
      </c>
      <c r="D114" s="48" t="s">
        <v>13</v>
      </c>
      <c r="E114" s="49" t="s">
        <v>367</v>
      </c>
      <c r="F114" s="561">
        <v>-500</v>
      </c>
      <c r="G114" s="502">
        <v>2856</v>
      </c>
      <c r="H114" s="582">
        <v>2849</v>
      </c>
      <c r="I114" s="582">
        <f aca="true" t="shared" si="24" ref="I114:I126">G114-H114</f>
        <v>7</v>
      </c>
      <c r="J114" s="582">
        <f aca="true" t="shared" si="25" ref="J114:J130">$F114*I114</f>
        <v>-3500</v>
      </c>
      <c r="K114" s="582">
        <f aca="true" t="shared" si="26" ref="K114:K130">J114/1000000</f>
        <v>-0.0035</v>
      </c>
      <c r="L114" s="502">
        <v>17284</v>
      </c>
      <c r="M114" s="503">
        <v>17107</v>
      </c>
      <c r="N114" s="503">
        <f aca="true" t="shared" si="27" ref="N114:N126">L114-M114</f>
        <v>177</v>
      </c>
      <c r="O114" s="503">
        <f aca="true" t="shared" si="28" ref="O114:O130">$F114*N114</f>
        <v>-88500</v>
      </c>
      <c r="P114" s="503">
        <f aca="true" t="shared" si="29" ref="P114:P130">O114/1000000</f>
        <v>-0.0885</v>
      </c>
      <c r="Q114" s="206"/>
    </row>
    <row r="115" spans="1:17" ht="15.75" customHeight="1">
      <c r="A115" s="554">
        <v>15</v>
      </c>
      <c r="B115" s="558" t="s">
        <v>73</v>
      </c>
      <c r="C115" s="552">
        <v>4902531</v>
      </c>
      <c r="D115" s="48" t="s">
        <v>13</v>
      </c>
      <c r="E115" s="49" t="s">
        <v>367</v>
      </c>
      <c r="F115" s="561">
        <v>-500</v>
      </c>
      <c r="G115" s="502">
        <v>2866</v>
      </c>
      <c r="H115" s="582">
        <v>2856</v>
      </c>
      <c r="I115" s="582">
        <f t="shared" si="24"/>
        <v>10</v>
      </c>
      <c r="J115" s="582">
        <f t="shared" si="25"/>
        <v>-5000</v>
      </c>
      <c r="K115" s="582">
        <f t="shared" si="26"/>
        <v>-0.005</v>
      </c>
      <c r="L115" s="502">
        <v>11878</v>
      </c>
      <c r="M115" s="503">
        <v>11768</v>
      </c>
      <c r="N115" s="503">
        <f t="shared" si="27"/>
        <v>110</v>
      </c>
      <c r="O115" s="503">
        <f t="shared" si="28"/>
        <v>-55000</v>
      </c>
      <c r="P115" s="503">
        <f t="shared" si="29"/>
        <v>-0.055</v>
      </c>
      <c r="Q115" s="206"/>
    </row>
    <row r="116" spans="1:17" ht="15.75" customHeight="1">
      <c r="A116" s="554">
        <v>16</v>
      </c>
      <c r="B116" s="558" t="s">
        <v>74</v>
      </c>
      <c r="C116" s="552">
        <v>4902532</v>
      </c>
      <c r="D116" s="48" t="s">
        <v>13</v>
      </c>
      <c r="E116" s="49" t="s">
        <v>367</v>
      </c>
      <c r="F116" s="561">
        <v>-500</v>
      </c>
      <c r="G116" s="502">
        <v>2939</v>
      </c>
      <c r="H116" s="404">
        <v>2938</v>
      </c>
      <c r="I116" s="582">
        <f t="shared" si="24"/>
        <v>1</v>
      </c>
      <c r="J116" s="582">
        <f t="shared" si="25"/>
        <v>-500</v>
      </c>
      <c r="K116" s="582">
        <f t="shared" si="26"/>
        <v>-0.0005</v>
      </c>
      <c r="L116" s="505">
        <v>13391</v>
      </c>
      <c r="M116" s="506">
        <v>13187</v>
      </c>
      <c r="N116" s="503">
        <f t="shared" si="27"/>
        <v>204</v>
      </c>
      <c r="O116" s="503">
        <f t="shared" si="28"/>
        <v>-102000</v>
      </c>
      <c r="P116" s="503">
        <f t="shared" si="29"/>
        <v>-0.102</v>
      </c>
      <c r="Q116" s="206"/>
    </row>
    <row r="117" spans="1:17" ht="15.75" customHeight="1">
      <c r="A117" s="554"/>
      <c r="B117" s="557" t="s">
        <v>35</v>
      </c>
      <c r="C117" s="552"/>
      <c r="D117" s="52"/>
      <c r="E117" s="52"/>
      <c r="F117" s="561"/>
      <c r="G117" s="590"/>
      <c r="H117" s="582"/>
      <c r="I117" s="582"/>
      <c r="J117" s="582"/>
      <c r="K117" s="582"/>
      <c r="L117" s="502"/>
      <c r="M117" s="503"/>
      <c r="N117" s="503"/>
      <c r="O117" s="503"/>
      <c r="P117" s="503"/>
      <c r="Q117" s="206"/>
    </row>
    <row r="118" spans="1:17" ht="15.75" customHeight="1">
      <c r="A118" s="554">
        <v>17</v>
      </c>
      <c r="B118" s="559" t="s">
        <v>75</v>
      </c>
      <c r="C118" s="560">
        <v>4864807</v>
      </c>
      <c r="D118" s="48" t="s">
        <v>13</v>
      </c>
      <c r="E118" s="49" t="s">
        <v>367</v>
      </c>
      <c r="F118" s="561">
        <v>-100</v>
      </c>
      <c r="G118" s="505">
        <v>68618</v>
      </c>
      <c r="H118" s="404">
        <v>64249</v>
      </c>
      <c r="I118" s="582">
        <f t="shared" si="24"/>
        <v>4369</v>
      </c>
      <c r="J118" s="582">
        <f t="shared" si="25"/>
        <v>-436900</v>
      </c>
      <c r="K118" s="582">
        <f t="shared" si="26"/>
        <v>-0.4369</v>
      </c>
      <c r="L118" s="505">
        <v>25579</v>
      </c>
      <c r="M118" s="506">
        <v>25573</v>
      </c>
      <c r="N118" s="503">
        <f t="shared" si="27"/>
        <v>6</v>
      </c>
      <c r="O118" s="503">
        <f t="shared" si="28"/>
        <v>-600</v>
      </c>
      <c r="P118" s="503">
        <f t="shared" si="29"/>
        <v>-0.0006</v>
      </c>
      <c r="Q118" s="206"/>
    </row>
    <row r="119" spans="1:17" ht="15.75" customHeight="1">
      <c r="A119" s="554">
        <v>18</v>
      </c>
      <c r="B119" s="559" t="s">
        <v>150</v>
      </c>
      <c r="C119" s="560">
        <v>4865086</v>
      </c>
      <c r="D119" s="48" t="s">
        <v>13</v>
      </c>
      <c r="E119" s="49" t="s">
        <v>367</v>
      </c>
      <c r="F119" s="561">
        <v>-100</v>
      </c>
      <c r="G119" s="505">
        <v>6777</v>
      </c>
      <c r="H119" s="404">
        <v>6152</v>
      </c>
      <c r="I119" s="582">
        <f t="shared" si="24"/>
        <v>625</v>
      </c>
      <c r="J119" s="582">
        <f t="shared" si="25"/>
        <v>-62500</v>
      </c>
      <c r="K119" s="582">
        <f t="shared" si="26"/>
        <v>-0.0625</v>
      </c>
      <c r="L119" s="505">
        <v>25532</v>
      </c>
      <c r="M119" s="506">
        <v>24670</v>
      </c>
      <c r="N119" s="503">
        <f t="shared" si="27"/>
        <v>862</v>
      </c>
      <c r="O119" s="503">
        <f t="shared" si="28"/>
        <v>-86200</v>
      </c>
      <c r="P119" s="503">
        <f t="shared" si="29"/>
        <v>-0.0862</v>
      </c>
      <c r="Q119" s="206"/>
    </row>
    <row r="120" spans="1:17" ht="15.75" customHeight="1">
      <c r="A120" s="546"/>
      <c r="B120" s="549" t="s">
        <v>76</v>
      </c>
      <c r="C120" s="552"/>
      <c r="D120" s="48"/>
      <c r="E120" s="48"/>
      <c r="F120" s="561"/>
      <c r="G120" s="590"/>
      <c r="H120" s="582"/>
      <c r="I120" s="582"/>
      <c r="J120" s="582"/>
      <c r="K120" s="582"/>
      <c r="L120" s="502"/>
      <c r="M120" s="503"/>
      <c r="N120" s="503"/>
      <c r="O120" s="503"/>
      <c r="P120" s="503"/>
      <c r="Q120" s="206"/>
    </row>
    <row r="121" spans="1:17" ht="15.75" customHeight="1">
      <c r="A121" s="546">
        <v>19</v>
      </c>
      <c r="B121" s="547" t="s">
        <v>69</v>
      </c>
      <c r="C121" s="552">
        <v>4902535</v>
      </c>
      <c r="D121" s="48" t="s">
        <v>13</v>
      </c>
      <c r="E121" s="49" t="s">
        <v>367</v>
      </c>
      <c r="F121" s="561">
        <v>-100</v>
      </c>
      <c r="G121" s="502">
        <v>999613</v>
      </c>
      <c r="H121" s="404">
        <v>999659</v>
      </c>
      <c r="I121" s="582">
        <f t="shared" si="24"/>
        <v>-46</v>
      </c>
      <c r="J121" s="582">
        <f t="shared" si="25"/>
        <v>4600</v>
      </c>
      <c r="K121" s="582">
        <f t="shared" si="26"/>
        <v>0.0046</v>
      </c>
      <c r="L121" s="502">
        <v>4606</v>
      </c>
      <c r="M121" s="506">
        <v>4519</v>
      </c>
      <c r="N121" s="503">
        <f t="shared" si="27"/>
        <v>87</v>
      </c>
      <c r="O121" s="503">
        <f t="shared" si="28"/>
        <v>-8700</v>
      </c>
      <c r="P121" s="503">
        <f t="shared" si="29"/>
        <v>-0.0087</v>
      </c>
      <c r="Q121" s="206"/>
    </row>
    <row r="122" spans="1:17" ht="15.75" customHeight="1">
      <c r="A122" s="546">
        <v>20</v>
      </c>
      <c r="B122" s="547" t="s">
        <v>77</v>
      </c>
      <c r="C122" s="552">
        <v>4902536</v>
      </c>
      <c r="D122" s="48" t="s">
        <v>13</v>
      </c>
      <c r="E122" s="49" t="s">
        <v>367</v>
      </c>
      <c r="F122" s="561">
        <v>-100</v>
      </c>
      <c r="G122" s="502">
        <v>745</v>
      </c>
      <c r="H122" s="404">
        <v>755</v>
      </c>
      <c r="I122" s="582">
        <f t="shared" si="24"/>
        <v>-10</v>
      </c>
      <c r="J122" s="582">
        <f t="shared" si="25"/>
        <v>1000</v>
      </c>
      <c r="K122" s="582">
        <f t="shared" si="26"/>
        <v>0.001</v>
      </c>
      <c r="L122" s="502">
        <v>11270</v>
      </c>
      <c r="M122" s="506">
        <v>11123</v>
      </c>
      <c r="N122" s="503">
        <f t="shared" si="27"/>
        <v>147</v>
      </c>
      <c r="O122" s="503">
        <f t="shared" si="28"/>
        <v>-14700</v>
      </c>
      <c r="P122" s="503">
        <f t="shared" si="29"/>
        <v>-0.0147</v>
      </c>
      <c r="Q122" s="206"/>
    </row>
    <row r="123" spans="1:17" ht="15.75" customHeight="1">
      <c r="A123" s="546">
        <v>21</v>
      </c>
      <c r="B123" s="547" t="s">
        <v>90</v>
      </c>
      <c r="C123" s="552">
        <v>4902537</v>
      </c>
      <c r="D123" s="48" t="s">
        <v>13</v>
      </c>
      <c r="E123" s="49" t="s">
        <v>367</v>
      </c>
      <c r="F123" s="561">
        <v>-100</v>
      </c>
      <c r="G123" s="502">
        <v>2247</v>
      </c>
      <c r="H123" s="404">
        <v>1940</v>
      </c>
      <c r="I123" s="582">
        <f t="shared" si="24"/>
        <v>307</v>
      </c>
      <c r="J123" s="582">
        <f t="shared" si="25"/>
        <v>-30700</v>
      </c>
      <c r="K123" s="582">
        <f t="shared" si="26"/>
        <v>-0.0307</v>
      </c>
      <c r="L123" s="502">
        <v>43523</v>
      </c>
      <c r="M123" s="506">
        <v>43158</v>
      </c>
      <c r="N123" s="503">
        <f t="shared" si="27"/>
        <v>365</v>
      </c>
      <c r="O123" s="503">
        <f t="shared" si="28"/>
        <v>-36500</v>
      </c>
      <c r="P123" s="503">
        <f t="shared" si="29"/>
        <v>-0.0365</v>
      </c>
      <c r="Q123" s="206"/>
    </row>
    <row r="124" spans="1:17" ht="15.75" customHeight="1">
      <c r="A124" s="546">
        <v>22</v>
      </c>
      <c r="B124" s="547" t="s">
        <v>78</v>
      </c>
      <c r="C124" s="552">
        <v>4902538</v>
      </c>
      <c r="D124" s="48" t="s">
        <v>13</v>
      </c>
      <c r="E124" s="49" t="s">
        <v>367</v>
      </c>
      <c r="F124" s="561">
        <v>-100</v>
      </c>
      <c r="G124" s="502">
        <v>4886</v>
      </c>
      <c r="H124" s="404">
        <v>4555</v>
      </c>
      <c r="I124" s="582">
        <f t="shared" si="24"/>
        <v>331</v>
      </c>
      <c r="J124" s="582">
        <f t="shared" si="25"/>
        <v>-33100</v>
      </c>
      <c r="K124" s="582">
        <f t="shared" si="26"/>
        <v>-0.0331</v>
      </c>
      <c r="L124" s="502">
        <v>18608</v>
      </c>
      <c r="M124" s="506">
        <v>18492</v>
      </c>
      <c r="N124" s="503">
        <f t="shared" si="27"/>
        <v>116</v>
      </c>
      <c r="O124" s="503">
        <f t="shared" si="28"/>
        <v>-11600</v>
      </c>
      <c r="P124" s="503">
        <f t="shared" si="29"/>
        <v>-0.0116</v>
      </c>
      <c r="Q124" s="206"/>
    </row>
    <row r="125" spans="1:17" ht="15.75" customHeight="1">
      <c r="A125" s="546">
        <v>23</v>
      </c>
      <c r="B125" s="547" t="s">
        <v>79</v>
      </c>
      <c r="C125" s="552">
        <v>4902539</v>
      </c>
      <c r="D125" s="48" t="s">
        <v>13</v>
      </c>
      <c r="E125" s="49" t="s">
        <v>367</v>
      </c>
      <c r="F125" s="561">
        <v>-100</v>
      </c>
      <c r="G125" s="502">
        <v>999957</v>
      </c>
      <c r="H125" s="404">
        <v>999971</v>
      </c>
      <c r="I125" s="582">
        <f t="shared" si="24"/>
        <v>-14</v>
      </c>
      <c r="J125" s="582">
        <f t="shared" si="25"/>
        <v>1400</v>
      </c>
      <c r="K125" s="582">
        <f t="shared" si="26"/>
        <v>0.0014</v>
      </c>
      <c r="L125" s="502">
        <v>275</v>
      </c>
      <c r="M125" s="506">
        <v>277</v>
      </c>
      <c r="N125" s="503">
        <f t="shared" si="27"/>
        <v>-2</v>
      </c>
      <c r="O125" s="503">
        <f t="shared" si="28"/>
        <v>200</v>
      </c>
      <c r="P125" s="503">
        <f t="shared" si="29"/>
        <v>0.0002</v>
      </c>
      <c r="Q125" s="206"/>
    </row>
    <row r="126" spans="1:17" ht="15.75" customHeight="1">
      <c r="A126" s="546">
        <v>24</v>
      </c>
      <c r="B126" s="547" t="s">
        <v>65</v>
      </c>
      <c r="C126" s="552">
        <v>4902540</v>
      </c>
      <c r="D126" s="48" t="s">
        <v>13</v>
      </c>
      <c r="E126" s="49" t="s">
        <v>367</v>
      </c>
      <c r="F126" s="561">
        <v>-100</v>
      </c>
      <c r="G126" s="502">
        <v>15</v>
      </c>
      <c r="H126" s="404">
        <v>15</v>
      </c>
      <c r="I126" s="582">
        <f t="shared" si="24"/>
        <v>0</v>
      </c>
      <c r="J126" s="582">
        <f t="shared" si="25"/>
        <v>0</v>
      </c>
      <c r="K126" s="582">
        <f t="shared" si="26"/>
        <v>0</v>
      </c>
      <c r="L126" s="502">
        <v>13398</v>
      </c>
      <c r="M126" s="506">
        <v>13398</v>
      </c>
      <c r="N126" s="503">
        <f t="shared" si="27"/>
        <v>0</v>
      </c>
      <c r="O126" s="503">
        <f t="shared" si="28"/>
        <v>0</v>
      </c>
      <c r="P126" s="503">
        <f t="shared" si="29"/>
        <v>0</v>
      </c>
      <c r="Q126" s="206"/>
    </row>
    <row r="127" spans="1:17" ht="15.75" customHeight="1">
      <c r="A127" s="546"/>
      <c r="B127" s="549" t="s">
        <v>80</v>
      </c>
      <c r="C127" s="552"/>
      <c r="D127" s="48"/>
      <c r="E127" s="48"/>
      <c r="F127" s="561"/>
      <c r="G127" s="590"/>
      <c r="H127" s="582"/>
      <c r="I127" s="582"/>
      <c r="J127" s="582"/>
      <c r="K127" s="582"/>
      <c r="L127" s="502"/>
      <c r="M127" s="503"/>
      <c r="N127" s="503"/>
      <c r="O127" s="503"/>
      <c r="P127" s="503"/>
      <c r="Q127" s="206"/>
    </row>
    <row r="128" spans="1:17" ht="15.75" customHeight="1">
      <c r="A128" s="546">
        <v>25</v>
      </c>
      <c r="B128" s="547" t="s">
        <v>81</v>
      </c>
      <c r="C128" s="552">
        <v>4902541</v>
      </c>
      <c r="D128" s="48" t="s">
        <v>13</v>
      </c>
      <c r="E128" s="49" t="s">
        <v>367</v>
      </c>
      <c r="F128" s="561">
        <v>-100</v>
      </c>
      <c r="G128" s="502">
        <v>425</v>
      </c>
      <c r="H128" s="404">
        <v>88</v>
      </c>
      <c r="I128" s="582">
        <f>G128-H128</f>
        <v>337</v>
      </c>
      <c r="J128" s="582">
        <f t="shared" si="25"/>
        <v>-33700</v>
      </c>
      <c r="K128" s="582">
        <f t="shared" si="26"/>
        <v>-0.0337</v>
      </c>
      <c r="L128" s="502">
        <v>51659</v>
      </c>
      <c r="M128" s="506">
        <v>50897</v>
      </c>
      <c r="N128" s="503">
        <f>L128-M128</f>
        <v>762</v>
      </c>
      <c r="O128" s="503">
        <f t="shared" si="28"/>
        <v>-76200</v>
      </c>
      <c r="P128" s="503">
        <f t="shared" si="29"/>
        <v>-0.0762</v>
      </c>
      <c r="Q128" s="206"/>
    </row>
    <row r="129" spans="1:17" ht="15.75" customHeight="1">
      <c r="A129" s="546">
        <v>26</v>
      </c>
      <c r="B129" s="547" t="s">
        <v>82</v>
      </c>
      <c r="C129" s="552">
        <v>4902542</v>
      </c>
      <c r="D129" s="48" t="s">
        <v>13</v>
      </c>
      <c r="E129" s="49" t="s">
        <v>367</v>
      </c>
      <c r="F129" s="561">
        <v>-100</v>
      </c>
      <c r="G129" s="502">
        <v>164</v>
      </c>
      <c r="H129" s="404">
        <v>132</v>
      </c>
      <c r="I129" s="582">
        <f>G129-H129</f>
        <v>32</v>
      </c>
      <c r="J129" s="582">
        <f t="shared" si="25"/>
        <v>-3200</v>
      </c>
      <c r="K129" s="582">
        <f t="shared" si="26"/>
        <v>-0.0032</v>
      </c>
      <c r="L129" s="502">
        <v>47498</v>
      </c>
      <c r="M129" s="506">
        <v>47111</v>
      </c>
      <c r="N129" s="503">
        <f>L129-M129</f>
        <v>387</v>
      </c>
      <c r="O129" s="503">
        <f t="shared" si="28"/>
        <v>-38700</v>
      </c>
      <c r="P129" s="503">
        <f t="shared" si="29"/>
        <v>-0.0387</v>
      </c>
      <c r="Q129" s="206"/>
    </row>
    <row r="130" spans="1:17" ht="15.75" customHeight="1">
      <c r="A130" s="546">
        <v>27</v>
      </c>
      <c r="B130" s="547" t="s">
        <v>83</v>
      </c>
      <c r="C130" s="552">
        <v>4902543</v>
      </c>
      <c r="D130" s="48" t="s">
        <v>13</v>
      </c>
      <c r="E130" s="49" t="s">
        <v>367</v>
      </c>
      <c r="F130" s="561">
        <v>-100</v>
      </c>
      <c r="G130" s="502">
        <v>241</v>
      </c>
      <c r="H130" s="404">
        <v>165</v>
      </c>
      <c r="I130" s="582">
        <f>G130-H130</f>
        <v>76</v>
      </c>
      <c r="J130" s="582">
        <f t="shared" si="25"/>
        <v>-7600</v>
      </c>
      <c r="K130" s="582">
        <f t="shared" si="26"/>
        <v>-0.0076</v>
      </c>
      <c r="L130" s="502">
        <v>66752</v>
      </c>
      <c r="M130" s="506">
        <v>65461</v>
      </c>
      <c r="N130" s="503">
        <f>L130-M130</f>
        <v>1291</v>
      </c>
      <c r="O130" s="503">
        <f t="shared" si="28"/>
        <v>-129100</v>
      </c>
      <c r="P130" s="503">
        <f t="shared" si="29"/>
        <v>-0.1291</v>
      </c>
      <c r="Q130" s="206"/>
    </row>
    <row r="131" spans="1:17" ht="15.75" customHeight="1" thickBot="1">
      <c r="A131" s="550"/>
      <c r="B131" s="551"/>
      <c r="C131" s="553"/>
      <c r="D131" s="124"/>
      <c r="E131" s="55"/>
      <c r="F131" s="489"/>
      <c r="G131" s="38"/>
      <c r="H131" s="32"/>
      <c r="I131" s="33"/>
      <c r="J131" s="33"/>
      <c r="K131" s="34"/>
      <c r="L131" s="536"/>
      <c r="M131" s="33"/>
      <c r="N131" s="33"/>
      <c r="O131" s="33"/>
      <c r="P131" s="34"/>
      <c r="Q131" s="207"/>
    </row>
    <row r="132" ht="13.5" thickTop="1"/>
    <row r="133" spans="4:16" ht="16.5">
      <c r="D133" s="24"/>
      <c r="K133" s="592">
        <f>SUM(K92:K131)</f>
        <v>-2.5903667100000005</v>
      </c>
      <c r="L133" s="63"/>
      <c r="M133" s="63"/>
      <c r="N133" s="63"/>
      <c r="O133" s="63"/>
      <c r="P133" s="592">
        <f>SUM(P92:P131)</f>
        <v>-2.4484664699999996</v>
      </c>
    </row>
    <row r="134" spans="11:16" ht="14.25">
      <c r="K134" s="63"/>
      <c r="L134" s="63"/>
      <c r="M134" s="63"/>
      <c r="N134" s="63"/>
      <c r="O134" s="63"/>
      <c r="P134" s="63"/>
    </row>
    <row r="135" spans="11:16" ht="14.25">
      <c r="K135" s="63"/>
      <c r="L135" s="63"/>
      <c r="M135" s="63"/>
      <c r="N135" s="63"/>
      <c r="O135" s="63"/>
      <c r="P135" s="63"/>
    </row>
    <row r="136" spans="17:18" ht="12.75">
      <c r="Q136" s="614" t="str">
        <f>NDPL!Q1</f>
        <v>SEPTEMBER 2010</v>
      </c>
      <c r="R136" s="345"/>
    </row>
    <row r="137" ht="13.5" thickBot="1"/>
    <row r="138" spans="1:17" ht="44.25" customHeight="1">
      <c r="A138" s="492"/>
      <c r="B138" s="490" t="s">
        <v>155</v>
      </c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60"/>
    </row>
    <row r="139" spans="1:17" ht="19.5" customHeight="1">
      <c r="A139" s="312"/>
      <c r="B139" s="410" t="s">
        <v>156</v>
      </c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61"/>
    </row>
    <row r="140" spans="1:17" ht="19.5" customHeight="1">
      <c r="A140" s="312"/>
      <c r="B140" s="405" t="s">
        <v>268</v>
      </c>
      <c r="C140" s="21"/>
      <c r="D140" s="21"/>
      <c r="E140" s="21"/>
      <c r="F140" s="21"/>
      <c r="G140" s="21"/>
      <c r="H140" s="21"/>
      <c r="I140" s="21"/>
      <c r="J140" s="21"/>
      <c r="K140" s="281">
        <f>K54</f>
        <v>2.9970000000000003</v>
      </c>
      <c r="L140" s="281"/>
      <c r="M140" s="281"/>
      <c r="N140" s="281"/>
      <c r="O140" s="281"/>
      <c r="P140" s="281">
        <f>P54</f>
        <v>-3.3047999999999993</v>
      </c>
      <c r="Q140" s="61"/>
    </row>
    <row r="141" spans="1:17" ht="19.5" customHeight="1">
      <c r="A141" s="312"/>
      <c r="B141" s="405" t="s">
        <v>269</v>
      </c>
      <c r="C141" s="21"/>
      <c r="D141" s="21"/>
      <c r="E141" s="21"/>
      <c r="F141" s="21"/>
      <c r="G141" s="21"/>
      <c r="H141" s="21"/>
      <c r="I141" s="21"/>
      <c r="J141" s="21"/>
      <c r="K141" s="281">
        <f>K133</f>
        <v>-2.5903667100000005</v>
      </c>
      <c r="L141" s="281"/>
      <c r="M141" s="281"/>
      <c r="N141" s="281"/>
      <c r="O141" s="281"/>
      <c r="P141" s="281">
        <f>P133</f>
        <v>-2.4484664699999996</v>
      </c>
      <c r="Q141" s="61"/>
    </row>
    <row r="142" spans="1:17" ht="19.5" customHeight="1">
      <c r="A142" s="312"/>
      <c r="B142" s="405" t="s">
        <v>157</v>
      </c>
      <c r="C142" s="21"/>
      <c r="D142" s="21"/>
      <c r="E142" s="21"/>
      <c r="F142" s="21"/>
      <c r="G142" s="21"/>
      <c r="H142" s="21"/>
      <c r="I142" s="21"/>
      <c r="J142" s="21"/>
      <c r="K142" s="281">
        <f>'ROHTAK ROAD'!K44</f>
        <v>-0.46809999999999996</v>
      </c>
      <c r="L142" s="281"/>
      <c r="M142" s="281"/>
      <c r="N142" s="281"/>
      <c r="O142" s="281"/>
      <c r="P142" s="281">
        <f>'ROHTAK ROAD'!P44</f>
        <v>-0.0333</v>
      </c>
      <c r="Q142" s="61"/>
    </row>
    <row r="143" spans="1:17" ht="19.5" customHeight="1">
      <c r="A143" s="312"/>
      <c r="B143" s="405" t="s">
        <v>158</v>
      </c>
      <c r="C143" s="21"/>
      <c r="D143" s="21"/>
      <c r="E143" s="21"/>
      <c r="F143" s="21"/>
      <c r="G143" s="21"/>
      <c r="H143" s="21"/>
      <c r="I143" s="21"/>
      <c r="J143" s="21"/>
      <c r="K143" s="281">
        <f>SUM(K140:K142)</f>
        <v>-0.061466710000000147</v>
      </c>
      <c r="L143" s="281"/>
      <c r="M143" s="281"/>
      <c r="N143" s="281"/>
      <c r="O143" s="281"/>
      <c r="P143" s="281">
        <f>SUM(P140:P142)</f>
        <v>-5.786566469999999</v>
      </c>
      <c r="Q143" s="61"/>
    </row>
    <row r="144" spans="1:17" ht="19.5" customHeight="1">
      <c r="A144" s="312"/>
      <c r="B144" s="410" t="s">
        <v>159</v>
      </c>
      <c r="C144" s="21"/>
      <c r="D144" s="21"/>
      <c r="E144" s="21"/>
      <c r="F144" s="21"/>
      <c r="G144" s="21"/>
      <c r="H144" s="21"/>
      <c r="I144" s="21"/>
      <c r="J144" s="21"/>
      <c r="K144" s="281"/>
      <c r="L144" s="281"/>
      <c r="M144" s="281"/>
      <c r="N144" s="281"/>
      <c r="O144" s="281"/>
      <c r="P144" s="281"/>
      <c r="Q144" s="61"/>
    </row>
    <row r="145" spans="1:17" ht="19.5" customHeight="1">
      <c r="A145" s="312"/>
      <c r="B145" s="405" t="s">
        <v>270</v>
      </c>
      <c r="C145" s="21"/>
      <c r="D145" s="21"/>
      <c r="E145" s="21"/>
      <c r="F145" s="21"/>
      <c r="G145" s="21"/>
      <c r="H145" s="21"/>
      <c r="I145" s="21"/>
      <c r="J145" s="21"/>
      <c r="K145" s="281">
        <f>K84</f>
        <v>1.1390000000000002</v>
      </c>
      <c r="L145" s="281"/>
      <c r="M145" s="281"/>
      <c r="N145" s="281"/>
      <c r="O145" s="281"/>
      <c r="P145" s="281">
        <f>P84</f>
        <v>16.699999999999996</v>
      </c>
      <c r="Q145" s="61"/>
    </row>
    <row r="146" spans="1:17" ht="19.5" customHeight="1" thickBot="1">
      <c r="A146" s="313"/>
      <c r="B146" s="491" t="s">
        <v>160</v>
      </c>
      <c r="C146" s="62"/>
      <c r="D146" s="62"/>
      <c r="E146" s="62"/>
      <c r="F146" s="62"/>
      <c r="G146" s="62"/>
      <c r="H146" s="62"/>
      <c r="I146" s="62"/>
      <c r="J146" s="62"/>
      <c r="K146" s="278">
        <f>SUM(K143:K145)</f>
        <v>1.07753329</v>
      </c>
      <c r="L146" s="279"/>
      <c r="M146" s="279"/>
      <c r="N146" s="279"/>
      <c r="O146" s="279"/>
      <c r="P146" s="278">
        <f>SUM(P143:P145)</f>
        <v>10.913433529999997</v>
      </c>
      <c r="Q146" s="280"/>
    </row>
    <row r="147" ht="12.75">
      <c r="A147" s="312"/>
    </row>
    <row r="148" ht="12.75">
      <c r="A148" s="312"/>
    </row>
    <row r="149" ht="12.75">
      <c r="A149" s="312"/>
    </row>
    <row r="150" ht="13.5" thickBot="1">
      <c r="A150" s="313"/>
    </row>
    <row r="151" spans="1:17" ht="12.75">
      <c r="A151" s="306"/>
      <c r="B151" s="307"/>
      <c r="C151" s="307"/>
      <c r="D151" s="307"/>
      <c r="E151" s="307"/>
      <c r="F151" s="307"/>
      <c r="G151" s="307"/>
      <c r="H151" s="59"/>
      <c r="I151" s="59"/>
      <c r="J151" s="59"/>
      <c r="K151" s="59"/>
      <c r="L151" s="59"/>
      <c r="M151" s="59"/>
      <c r="N151" s="59"/>
      <c r="O151" s="59"/>
      <c r="P151" s="59"/>
      <c r="Q151" s="60"/>
    </row>
    <row r="152" spans="1:17" ht="23.25">
      <c r="A152" s="314" t="s">
        <v>348</v>
      </c>
      <c r="B152" s="298"/>
      <c r="C152" s="298"/>
      <c r="D152" s="298"/>
      <c r="E152" s="298"/>
      <c r="F152" s="298"/>
      <c r="G152" s="298"/>
      <c r="H152" s="21"/>
      <c r="I152" s="21"/>
      <c r="J152" s="21"/>
      <c r="K152" s="21"/>
      <c r="L152" s="21"/>
      <c r="M152" s="21"/>
      <c r="N152" s="21"/>
      <c r="O152" s="21"/>
      <c r="P152" s="21"/>
      <c r="Q152" s="61"/>
    </row>
    <row r="153" spans="1:17" ht="12.75">
      <c r="A153" s="308"/>
      <c r="B153" s="298"/>
      <c r="C153" s="298"/>
      <c r="D153" s="298"/>
      <c r="E153" s="298"/>
      <c r="F153" s="298"/>
      <c r="G153" s="298"/>
      <c r="H153" s="21"/>
      <c r="I153" s="21"/>
      <c r="J153" s="21"/>
      <c r="K153" s="21"/>
      <c r="L153" s="21"/>
      <c r="M153" s="21"/>
      <c r="N153" s="21"/>
      <c r="O153" s="21"/>
      <c r="P153" s="21"/>
      <c r="Q153" s="61"/>
    </row>
    <row r="154" spans="1:17" ht="12.75">
      <c r="A154" s="309"/>
      <c r="B154" s="310"/>
      <c r="C154" s="310"/>
      <c r="D154" s="310"/>
      <c r="E154" s="310"/>
      <c r="F154" s="310"/>
      <c r="G154" s="310"/>
      <c r="H154" s="21"/>
      <c r="I154" s="21"/>
      <c r="J154" s="21"/>
      <c r="K154" s="337" t="s">
        <v>360</v>
      </c>
      <c r="L154" s="21"/>
      <c r="M154" s="21"/>
      <c r="N154" s="21"/>
      <c r="O154" s="21"/>
      <c r="P154" s="337" t="s">
        <v>361</v>
      </c>
      <c r="Q154" s="61"/>
    </row>
    <row r="155" spans="1:17" ht="12.75">
      <c r="A155" s="311"/>
      <c r="B155" s="177"/>
      <c r="C155" s="177"/>
      <c r="D155" s="177"/>
      <c r="E155" s="177"/>
      <c r="F155" s="177"/>
      <c r="G155" s="177"/>
      <c r="H155" s="21"/>
      <c r="I155" s="21"/>
      <c r="J155" s="21"/>
      <c r="K155" s="21"/>
      <c r="L155" s="21"/>
      <c r="M155" s="21"/>
      <c r="N155" s="21"/>
      <c r="O155" s="21"/>
      <c r="P155" s="21"/>
      <c r="Q155" s="61"/>
    </row>
    <row r="156" spans="1:17" ht="12.75">
      <c r="A156" s="311"/>
      <c r="B156" s="177"/>
      <c r="C156" s="177"/>
      <c r="D156" s="177"/>
      <c r="E156" s="177"/>
      <c r="F156" s="177"/>
      <c r="G156" s="177"/>
      <c r="H156" s="21"/>
      <c r="I156" s="21"/>
      <c r="J156" s="21"/>
      <c r="K156" s="21"/>
      <c r="L156" s="21"/>
      <c r="M156" s="21"/>
      <c r="N156" s="21"/>
      <c r="O156" s="21"/>
      <c r="P156" s="21"/>
      <c r="Q156" s="61"/>
    </row>
    <row r="157" spans="1:17" ht="18">
      <c r="A157" s="315" t="s">
        <v>351</v>
      </c>
      <c r="B157" s="299"/>
      <c r="C157" s="299"/>
      <c r="D157" s="300"/>
      <c r="E157" s="300"/>
      <c r="F157" s="301"/>
      <c r="G157" s="300"/>
      <c r="H157" s="21"/>
      <c r="I157" s="21"/>
      <c r="J157" s="21"/>
      <c r="K157" s="594">
        <f>K146</f>
        <v>1.07753329</v>
      </c>
      <c r="L157" s="300" t="s">
        <v>349</v>
      </c>
      <c r="M157" s="21"/>
      <c r="N157" s="21"/>
      <c r="O157" s="21"/>
      <c r="P157" s="594">
        <f>P146</f>
        <v>10.913433529999997</v>
      </c>
      <c r="Q157" s="322" t="s">
        <v>349</v>
      </c>
    </row>
    <row r="158" spans="1:17" ht="18">
      <c r="A158" s="316"/>
      <c r="B158" s="302"/>
      <c r="C158" s="302"/>
      <c r="D158" s="298"/>
      <c r="E158" s="298"/>
      <c r="F158" s="303"/>
      <c r="G158" s="298"/>
      <c r="H158" s="21"/>
      <c r="I158" s="21"/>
      <c r="J158" s="21"/>
      <c r="K158" s="595"/>
      <c r="L158" s="298"/>
      <c r="M158" s="21"/>
      <c r="N158" s="21"/>
      <c r="O158" s="21"/>
      <c r="P158" s="595"/>
      <c r="Q158" s="323"/>
    </row>
    <row r="159" spans="1:17" ht="18">
      <c r="A159" s="317" t="s">
        <v>350</v>
      </c>
      <c r="B159" s="304"/>
      <c r="C159" s="53"/>
      <c r="D159" s="298"/>
      <c r="E159" s="298"/>
      <c r="F159" s="305"/>
      <c r="G159" s="300"/>
      <c r="H159" s="21"/>
      <c r="I159" s="21"/>
      <c r="J159" s="21"/>
      <c r="K159" s="595">
        <f>-'STEPPED UP GENCO'!K49</f>
        <v>-0.25381863360000007</v>
      </c>
      <c r="L159" s="300" t="s">
        <v>349</v>
      </c>
      <c r="M159" s="21"/>
      <c r="N159" s="21"/>
      <c r="O159" s="21"/>
      <c r="P159" s="595">
        <f>-'STEPPED UP GENCO'!P49</f>
        <v>-1.180660908</v>
      </c>
      <c r="Q159" s="322" t="s">
        <v>349</v>
      </c>
    </row>
    <row r="160" spans="1:17" ht="12.75">
      <c r="A160" s="312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61"/>
    </row>
    <row r="161" spans="1:17" ht="12.75">
      <c r="A161" s="312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61"/>
    </row>
    <row r="162" spans="1:17" ht="12.75">
      <c r="A162" s="312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61"/>
    </row>
    <row r="163" spans="1:17" ht="20.25">
      <c r="A163" s="312"/>
      <c r="B163" s="21"/>
      <c r="C163" s="21"/>
      <c r="D163" s="21"/>
      <c r="E163" s="21"/>
      <c r="F163" s="21"/>
      <c r="G163" s="21"/>
      <c r="H163" s="299"/>
      <c r="I163" s="299"/>
      <c r="J163" s="318" t="s">
        <v>352</v>
      </c>
      <c r="K163" s="534">
        <f>SUM(K157:K162)</f>
        <v>0.8237146564</v>
      </c>
      <c r="L163" s="318" t="s">
        <v>349</v>
      </c>
      <c r="M163" s="177"/>
      <c r="N163" s="21"/>
      <c r="O163" s="21"/>
      <c r="P163" s="534">
        <f>SUM(P157:P162)</f>
        <v>9.732772621999997</v>
      </c>
      <c r="Q163" s="564" t="s">
        <v>349</v>
      </c>
    </row>
    <row r="164" spans="1:17" ht="13.5" thickBot="1">
      <c r="A164" s="313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212"/>
    </row>
  </sheetData>
  <sheetProtection/>
  <printOptions/>
  <pageMargins left="0.51" right="0.5" top="0.58" bottom="0.5" header="0.5" footer="0.5"/>
  <pageSetup horizontalDpi="300" verticalDpi="300" orientation="landscape" scale="60" r:id="rId1"/>
  <rowBreaks count="3" manualBreakCount="3">
    <brk id="54" max="255" man="1"/>
    <brk id="86" max="255" man="1"/>
    <brk id="134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70"/>
  <sheetViews>
    <sheetView view="pageBreakPreview" zoomScale="40" zoomScaleNormal="70" zoomScaleSheetLayoutView="40" workbookViewId="0" topLeftCell="A109">
      <selection activeCell="I159" sqref="I159"/>
    </sheetView>
  </sheetViews>
  <sheetFormatPr defaultColWidth="9.140625" defaultRowHeight="12.75"/>
  <cols>
    <col min="1" max="1" width="4.140625" style="0" customWidth="1"/>
    <col min="2" max="2" width="29.57421875" style="0" customWidth="1"/>
    <col min="3" max="3" width="13.8515625" style="0" customWidth="1"/>
    <col min="4" max="4" width="9.00390625" style="0" customWidth="1"/>
    <col min="5" max="5" width="18.140625" style="0" customWidth="1"/>
    <col min="6" max="6" width="13.140625" style="0" customWidth="1"/>
    <col min="7" max="7" width="12.8515625" style="0" customWidth="1"/>
    <col min="8" max="8" width="12.140625" style="0" customWidth="1"/>
    <col min="9" max="9" width="13.28125" style="0" customWidth="1"/>
    <col min="10" max="10" width="16.28125" style="0" customWidth="1"/>
    <col min="11" max="11" width="15.140625" style="0" customWidth="1"/>
    <col min="12" max="12" width="16.00390625" style="0" customWidth="1"/>
    <col min="13" max="13" width="16.28125" style="0" customWidth="1"/>
    <col min="14" max="14" width="14.7109375" style="0" customWidth="1"/>
    <col min="15" max="15" width="16.7109375" style="0" customWidth="1"/>
    <col min="16" max="16" width="15.140625" style="0" customWidth="1"/>
    <col min="17" max="17" width="20.8515625" style="0" customWidth="1"/>
  </cols>
  <sheetData>
    <row r="1" spans="1:17" ht="26.25">
      <c r="A1" s="1" t="s">
        <v>256</v>
      </c>
      <c r="P1" s="610" t="str">
        <f>NDPL!$Q$1</f>
        <v>SEPTEMBER 2010</v>
      </c>
      <c r="Q1" s="610"/>
    </row>
    <row r="2" ht="12.75">
      <c r="A2" s="18" t="s">
        <v>257</v>
      </c>
    </row>
    <row r="3" ht="23.25">
      <c r="A3" s="596" t="s">
        <v>161</v>
      </c>
    </row>
    <row r="4" spans="1:16" ht="24" thickBot="1">
      <c r="A4" s="597" t="s">
        <v>207</v>
      </c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48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01/10/10</v>
      </c>
      <c r="H5" s="41" t="str">
        <f>NDPL!H5</f>
        <v>INTIAL READING 01/09/10</v>
      </c>
      <c r="I5" s="41" t="s">
        <v>4</v>
      </c>
      <c r="J5" s="41" t="s">
        <v>5</v>
      </c>
      <c r="K5" s="41" t="s">
        <v>6</v>
      </c>
      <c r="L5" s="43" t="str">
        <f>NDPL!G5</f>
        <v>FINAL READING 01/10/10</v>
      </c>
      <c r="M5" s="41" t="str">
        <f>NDPL!H5</f>
        <v>INTIAL READING 01/09/10</v>
      </c>
      <c r="N5" s="41" t="s">
        <v>4</v>
      </c>
      <c r="O5" s="41" t="s">
        <v>5</v>
      </c>
      <c r="P5" s="41" t="s">
        <v>6</v>
      </c>
      <c r="Q5" s="42" t="s">
        <v>329</v>
      </c>
    </row>
    <row r="6" ht="14.25" thickBot="1" thickTop="1"/>
    <row r="7" spans="1:17" ht="18" customHeight="1" thickTop="1">
      <c r="A7" s="407"/>
      <c r="B7" s="408" t="s">
        <v>162</v>
      </c>
      <c r="C7" s="409"/>
      <c r="D7" s="44"/>
      <c r="E7" s="44"/>
      <c r="F7" s="44"/>
      <c r="G7" s="36"/>
      <c r="H7" s="27"/>
      <c r="I7" s="27"/>
      <c r="J7" s="27"/>
      <c r="K7" s="27"/>
      <c r="L7" s="26"/>
      <c r="M7" s="27"/>
      <c r="N7" s="27"/>
      <c r="O7" s="27"/>
      <c r="P7" s="27"/>
      <c r="Q7" s="205"/>
    </row>
    <row r="8" spans="1:17" ht="18" customHeight="1">
      <c r="A8" s="375">
        <v>1</v>
      </c>
      <c r="B8" s="446" t="s">
        <v>163</v>
      </c>
      <c r="C8" s="447">
        <v>4865180</v>
      </c>
      <c r="D8" s="167" t="s">
        <v>13</v>
      </c>
      <c r="E8" s="130" t="s">
        <v>367</v>
      </c>
      <c r="F8" s="460">
        <v>1000</v>
      </c>
      <c r="G8" s="466">
        <v>999733</v>
      </c>
      <c r="H8" s="468">
        <v>999926</v>
      </c>
      <c r="I8" s="468">
        <f>G8-H8</f>
        <v>-193</v>
      </c>
      <c r="J8" s="468">
        <f>$F8*I8</f>
        <v>-193000</v>
      </c>
      <c r="K8" s="468">
        <f aca="true" t="shared" si="0" ref="K8:K72">J8/1000000</f>
        <v>-0.193</v>
      </c>
      <c r="L8" s="469">
        <v>12086</v>
      </c>
      <c r="M8" s="468">
        <v>12122</v>
      </c>
      <c r="N8" s="468">
        <f>L8-M8</f>
        <v>-36</v>
      </c>
      <c r="O8" s="468">
        <f>$F8*N8</f>
        <v>-36000</v>
      </c>
      <c r="P8" s="468">
        <f aca="true" t="shared" si="1" ref="P8:P72">O8/1000000</f>
        <v>-0.036</v>
      </c>
      <c r="Q8" s="456"/>
    </row>
    <row r="9" spans="1:17" ht="18" customHeight="1">
      <c r="A9" s="375">
        <v>2</v>
      </c>
      <c r="B9" s="446" t="s">
        <v>164</v>
      </c>
      <c r="C9" s="447">
        <v>4865095</v>
      </c>
      <c r="D9" s="167" t="s">
        <v>13</v>
      </c>
      <c r="E9" s="130" t="s">
        <v>367</v>
      </c>
      <c r="F9" s="460">
        <v>100</v>
      </c>
      <c r="G9" s="466">
        <v>16381</v>
      </c>
      <c r="H9" s="468">
        <v>15913</v>
      </c>
      <c r="I9" s="468">
        <f aca="true" t="shared" si="2" ref="I9:I72">G9-H9</f>
        <v>468</v>
      </c>
      <c r="J9" s="468">
        <f aca="true" t="shared" si="3" ref="J9:J72">$F9*I9</f>
        <v>46800</v>
      </c>
      <c r="K9" s="468">
        <f t="shared" si="0"/>
        <v>0.0468</v>
      </c>
      <c r="L9" s="469">
        <v>682454</v>
      </c>
      <c r="M9" s="468">
        <v>682530</v>
      </c>
      <c r="N9" s="468">
        <f aca="true" t="shared" si="4" ref="N9:N72">L9-M9</f>
        <v>-76</v>
      </c>
      <c r="O9" s="468">
        <f aca="true" t="shared" si="5" ref="O9:O72">$F9*N9</f>
        <v>-7600</v>
      </c>
      <c r="P9" s="468">
        <f t="shared" si="1"/>
        <v>-0.0076</v>
      </c>
      <c r="Q9" s="456"/>
    </row>
    <row r="10" spans="1:17" ht="18" customHeight="1">
      <c r="A10" s="375">
        <v>3</v>
      </c>
      <c r="B10" s="446" t="s">
        <v>165</v>
      </c>
      <c r="C10" s="447">
        <v>4865166</v>
      </c>
      <c r="D10" s="167" t="s">
        <v>13</v>
      </c>
      <c r="E10" s="130" t="s">
        <v>367</v>
      </c>
      <c r="F10" s="460">
        <v>1000</v>
      </c>
      <c r="G10" s="466">
        <v>4026</v>
      </c>
      <c r="H10" s="468">
        <v>2866</v>
      </c>
      <c r="I10" s="468">
        <f t="shared" si="2"/>
        <v>1160</v>
      </c>
      <c r="J10" s="468">
        <f t="shared" si="3"/>
        <v>1160000</v>
      </c>
      <c r="K10" s="468">
        <f t="shared" si="0"/>
        <v>1.16</v>
      </c>
      <c r="L10" s="469">
        <v>42922</v>
      </c>
      <c r="M10" s="468">
        <v>42891</v>
      </c>
      <c r="N10" s="468">
        <f t="shared" si="4"/>
        <v>31</v>
      </c>
      <c r="O10" s="468">
        <f t="shared" si="5"/>
        <v>31000</v>
      </c>
      <c r="P10" s="468">
        <f t="shared" si="1"/>
        <v>0.031</v>
      </c>
      <c r="Q10" s="456"/>
    </row>
    <row r="11" spans="1:17" ht="18" customHeight="1">
      <c r="A11" s="375">
        <v>4</v>
      </c>
      <c r="B11" s="651" t="s">
        <v>166</v>
      </c>
      <c r="C11" s="447">
        <v>4865151</v>
      </c>
      <c r="D11" s="167" t="s">
        <v>13</v>
      </c>
      <c r="E11" s="130" t="s">
        <v>367</v>
      </c>
      <c r="F11" s="460">
        <v>300</v>
      </c>
      <c r="G11" s="466">
        <v>8689</v>
      </c>
      <c r="H11" s="465">
        <v>7688</v>
      </c>
      <c r="I11" s="468">
        <f t="shared" si="2"/>
        <v>1001</v>
      </c>
      <c r="J11" s="468">
        <f t="shared" si="3"/>
        <v>300300</v>
      </c>
      <c r="K11" s="468">
        <f t="shared" si="0"/>
        <v>0.3003</v>
      </c>
      <c r="L11" s="472">
        <v>333</v>
      </c>
      <c r="M11" s="465">
        <v>321</v>
      </c>
      <c r="N11" s="468">
        <f t="shared" si="4"/>
        <v>12</v>
      </c>
      <c r="O11" s="468">
        <f t="shared" si="5"/>
        <v>3600</v>
      </c>
      <c r="P11" s="468">
        <f t="shared" si="1"/>
        <v>0.0036</v>
      </c>
      <c r="Q11" s="671" t="s">
        <v>398</v>
      </c>
    </row>
    <row r="12" spans="1:17" ht="18" customHeight="1">
      <c r="A12" s="375"/>
      <c r="B12" s="446" t="s">
        <v>166</v>
      </c>
      <c r="C12" s="447">
        <v>4865151</v>
      </c>
      <c r="D12" s="167" t="s">
        <v>13</v>
      </c>
      <c r="E12" s="130" t="s">
        <v>367</v>
      </c>
      <c r="F12" s="460">
        <v>1000</v>
      </c>
      <c r="G12" s="466">
        <v>8675</v>
      </c>
      <c r="H12" s="465">
        <v>8689</v>
      </c>
      <c r="I12" s="468">
        <f>G12-H12</f>
        <v>-14</v>
      </c>
      <c r="J12" s="468">
        <f t="shared" si="3"/>
        <v>-14000</v>
      </c>
      <c r="K12" s="468">
        <f t="shared" si="0"/>
        <v>-0.014</v>
      </c>
      <c r="L12" s="472">
        <v>333</v>
      </c>
      <c r="M12" s="465">
        <v>333</v>
      </c>
      <c r="N12" s="468">
        <f>L12-M12</f>
        <v>0</v>
      </c>
      <c r="O12" s="468">
        <f t="shared" si="5"/>
        <v>0</v>
      </c>
      <c r="P12" s="468">
        <f t="shared" si="1"/>
        <v>0</v>
      </c>
      <c r="Q12" s="671"/>
    </row>
    <row r="13" spans="1:17" ht="18" customHeight="1">
      <c r="A13" s="375">
        <v>5</v>
      </c>
      <c r="B13" s="446" t="s">
        <v>167</v>
      </c>
      <c r="C13" s="447">
        <v>4864826</v>
      </c>
      <c r="D13" s="167" t="s">
        <v>13</v>
      </c>
      <c r="E13" s="130" t="s">
        <v>367</v>
      </c>
      <c r="F13" s="460">
        <v>200</v>
      </c>
      <c r="G13" s="466">
        <v>2376</v>
      </c>
      <c r="H13" s="465">
        <v>1323</v>
      </c>
      <c r="I13" s="468">
        <f t="shared" si="2"/>
        <v>1053</v>
      </c>
      <c r="J13" s="468">
        <f t="shared" si="3"/>
        <v>210600</v>
      </c>
      <c r="K13" s="468">
        <f t="shared" si="0"/>
        <v>0.2106</v>
      </c>
      <c r="L13" s="469">
        <v>986919</v>
      </c>
      <c r="M13" s="465">
        <v>986871</v>
      </c>
      <c r="N13" s="468">
        <f t="shared" si="4"/>
        <v>48</v>
      </c>
      <c r="O13" s="468">
        <f t="shared" si="5"/>
        <v>9600</v>
      </c>
      <c r="P13" s="468">
        <f t="shared" si="1"/>
        <v>0.0096</v>
      </c>
      <c r="Q13" s="456"/>
    </row>
    <row r="14" spans="1:17" ht="18" customHeight="1">
      <c r="A14" s="375">
        <v>6</v>
      </c>
      <c r="B14" s="446" t="s">
        <v>168</v>
      </c>
      <c r="C14" s="447">
        <v>4865096</v>
      </c>
      <c r="D14" s="167" t="s">
        <v>13</v>
      </c>
      <c r="E14" s="130" t="s">
        <v>367</v>
      </c>
      <c r="F14" s="460">
        <v>100</v>
      </c>
      <c r="G14" s="466">
        <v>2451</v>
      </c>
      <c r="H14" s="465">
        <v>2463</v>
      </c>
      <c r="I14" s="468">
        <f t="shared" si="2"/>
        <v>-12</v>
      </c>
      <c r="J14" s="468">
        <f t="shared" si="3"/>
        <v>-1200</v>
      </c>
      <c r="K14" s="468">
        <f t="shared" si="0"/>
        <v>-0.0012</v>
      </c>
      <c r="L14" s="469">
        <v>77046</v>
      </c>
      <c r="M14" s="465">
        <v>76489</v>
      </c>
      <c r="N14" s="468">
        <f t="shared" si="4"/>
        <v>557</v>
      </c>
      <c r="O14" s="468">
        <f t="shared" si="5"/>
        <v>55700</v>
      </c>
      <c r="P14" s="468">
        <f t="shared" si="1"/>
        <v>0.0557</v>
      </c>
      <c r="Q14" s="456"/>
    </row>
    <row r="15" spans="1:17" ht="18" customHeight="1">
      <c r="A15" s="375">
        <v>7</v>
      </c>
      <c r="B15" s="446" t="s">
        <v>169</v>
      </c>
      <c r="C15" s="447">
        <v>4865097</v>
      </c>
      <c r="D15" s="167" t="s">
        <v>13</v>
      </c>
      <c r="E15" s="130" t="s">
        <v>367</v>
      </c>
      <c r="F15" s="460">
        <v>100</v>
      </c>
      <c r="G15" s="466">
        <v>23971</v>
      </c>
      <c r="H15" s="465">
        <v>20176</v>
      </c>
      <c r="I15" s="468">
        <f t="shared" si="2"/>
        <v>3795</v>
      </c>
      <c r="J15" s="468">
        <f t="shared" si="3"/>
        <v>379500</v>
      </c>
      <c r="K15" s="468">
        <f t="shared" si="0"/>
        <v>0.3795</v>
      </c>
      <c r="L15" s="469">
        <v>269702</v>
      </c>
      <c r="M15" s="465">
        <v>269552</v>
      </c>
      <c r="N15" s="468">
        <f t="shared" si="4"/>
        <v>150</v>
      </c>
      <c r="O15" s="468">
        <f t="shared" si="5"/>
        <v>15000</v>
      </c>
      <c r="P15" s="468">
        <f t="shared" si="1"/>
        <v>0.015</v>
      </c>
      <c r="Q15" s="456"/>
    </row>
    <row r="16" spans="1:17" ht="18" customHeight="1">
      <c r="A16" s="375">
        <v>8</v>
      </c>
      <c r="B16" s="446" t="s">
        <v>170</v>
      </c>
      <c r="C16" s="447">
        <v>4864789</v>
      </c>
      <c r="D16" s="167" t="s">
        <v>13</v>
      </c>
      <c r="E16" s="130" t="s">
        <v>367</v>
      </c>
      <c r="F16" s="460">
        <v>100</v>
      </c>
      <c r="G16" s="466">
        <v>999784</v>
      </c>
      <c r="H16" s="465">
        <v>1000068</v>
      </c>
      <c r="I16" s="468">
        <f t="shared" si="2"/>
        <v>-284</v>
      </c>
      <c r="J16" s="468">
        <f t="shared" si="3"/>
        <v>-28400</v>
      </c>
      <c r="K16" s="468">
        <f t="shared" si="0"/>
        <v>-0.0284</v>
      </c>
      <c r="L16" s="469">
        <v>320060</v>
      </c>
      <c r="M16" s="465">
        <v>318348</v>
      </c>
      <c r="N16" s="468">
        <f t="shared" si="4"/>
        <v>1712</v>
      </c>
      <c r="O16" s="468">
        <f t="shared" si="5"/>
        <v>171200</v>
      </c>
      <c r="P16" s="468">
        <f t="shared" si="1"/>
        <v>0.1712</v>
      </c>
      <c r="Q16" s="456"/>
    </row>
    <row r="17" spans="1:17" ht="18" customHeight="1">
      <c r="A17" s="375">
        <v>9</v>
      </c>
      <c r="B17" s="446" t="s">
        <v>171</v>
      </c>
      <c r="C17" s="447">
        <v>4865179</v>
      </c>
      <c r="D17" s="167" t="s">
        <v>13</v>
      </c>
      <c r="E17" s="130" t="s">
        <v>367</v>
      </c>
      <c r="F17" s="460">
        <v>1000</v>
      </c>
      <c r="G17" s="466">
        <v>999958</v>
      </c>
      <c r="H17" s="465">
        <v>999989</v>
      </c>
      <c r="I17" s="468">
        <f t="shared" si="2"/>
        <v>-31</v>
      </c>
      <c r="J17" s="468">
        <f t="shared" si="3"/>
        <v>-31000</v>
      </c>
      <c r="K17" s="468">
        <f t="shared" si="0"/>
        <v>-0.031</v>
      </c>
      <c r="L17" s="469">
        <v>8993</v>
      </c>
      <c r="M17" s="465">
        <v>8862</v>
      </c>
      <c r="N17" s="468">
        <f t="shared" si="4"/>
        <v>131</v>
      </c>
      <c r="O17" s="468">
        <f t="shared" si="5"/>
        <v>131000</v>
      </c>
      <c r="P17" s="468">
        <f t="shared" si="1"/>
        <v>0.131</v>
      </c>
      <c r="Q17" s="456"/>
    </row>
    <row r="18" spans="1:17" ht="18" customHeight="1">
      <c r="A18" s="375"/>
      <c r="B18" s="448" t="s">
        <v>172</v>
      </c>
      <c r="C18" s="447"/>
      <c r="D18" s="167"/>
      <c r="E18" s="167"/>
      <c r="F18" s="460"/>
      <c r="G18" s="466"/>
      <c r="H18" s="468"/>
      <c r="I18" s="468"/>
      <c r="J18" s="468"/>
      <c r="K18" s="471"/>
      <c r="L18" s="469"/>
      <c r="M18" s="468"/>
      <c r="N18" s="468"/>
      <c r="O18" s="468"/>
      <c r="P18" s="471"/>
      <c r="Q18" s="456"/>
    </row>
    <row r="19" spans="1:17" ht="18" customHeight="1">
      <c r="A19" s="375">
        <v>10</v>
      </c>
      <c r="B19" s="446" t="s">
        <v>16</v>
      </c>
      <c r="C19" s="447">
        <v>4864973</v>
      </c>
      <c r="D19" s="167" t="s">
        <v>13</v>
      </c>
      <c r="E19" s="130" t="s">
        <v>367</v>
      </c>
      <c r="F19" s="460">
        <v>-1000</v>
      </c>
      <c r="G19" s="466">
        <v>998515</v>
      </c>
      <c r="H19" s="465">
        <v>998538</v>
      </c>
      <c r="I19" s="468">
        <f t="shared" si="2"/>
        <v>-23</v>
      </c>
      <c r="J19" s="468">
        <f t="shared" si="3"/>
        <v>23000</v>
      </c>
      <c r="K19" s="468">
        <f t="shared" si="0"/>
        <v>0.023</v>
      </c>
      <c r="L19" s="469">
        <v>969800</v>
      </c>
      <c r="M19" s="465">
        <v>970868</v>
      </c>
      <c r="N19" s="468">
        <f t="shared" si="4"/>
        <v>-1068</v>
      </c>
      <c r="O19" s="468">
        <f t="shared" si="5"/>
        <v>1068000</v>
      </c>
      <c r="P19" s="468">
        <f t="shared" si="1"/>
        <v>1.068</v>
      </c>
      <c r="Q19" s="456"/>
    </row>
    <row r="20" spans="1:17" ht="18" customHeight="1">
      <c r="A20" s="375">
        <v>11</v>
      </c>
      <c r="B20" s="412" t="s">
        <v>17</v>
      </c>
      <c r="C20" s="447">
        <v>4864974</v>
      </c>
      <c r="D20" s="117" t="s">
        <v>13</v>
      </c>
      <c r="E20" s="130" t="s">
        <v>367</v>
      </c>
      <c r="F20" s="460">
        <v>-1000</v>
      </c>
      <c r="G20" s="466">
        <v>997735</v>
      </c>
      <c r="H20" s="465">
        <v>997763</v>
      </c>
      <c r="I20" s="468">
        <f t="shared" si="2"/>
        <v>-28</v>
      </c>
      <c r="J20" s="468">
        <f t="shared" si="3"/>
        <v>28000</v>
      </c>
      <c r="K20" s="468">
        <f t="shared" si="0"/>
        <v>0.028</v>
      </c>
      <c r="L20" s="469">
        <v>971080</v>
      </c>
      <c r="M20" s="465">
        <v>972106</v>
      </c>
      <c r="N20" s="468">
        <f t="shared" si="4"/>
        <v>-1026</v>
      </c>
      <c r="O20" s="468">
        <f t="shared" si="5"/>
        <v>1026000</v>
      </c>
      <c r="P20" s="468">
        <f t="shared" si="1"/>
        <v>1.026</v>
      </c>
      <c r="Q20" s="456"/>
    </row>
    <row r="21" spans="1:17" ht="18" customHeight="1">
      <c r="A21" s="375">
        <v>12</v>
      </c>
      <c r="B21" s="446" t="s">
        <v>18</v>
      </c>
      <c r="C21" s="447">
        <v>4864975</v>
      </c>
      <c r="D21" s="167" t="s">
        <v>13</v>
      </c>
      <c r="E21" s="130" t="s">
        <v>367</v>
      </c>
      <c r="F21" s="460">
        <v>-1000</v>
      </c>
      <c r="G21" s="466">
        <v>997950</v>
      </c>
      <c r="H21" s="465">
        <v>997908</v>
      </c>
      <c r="I21" s="468">
        <f t="shared" si="2"/>
        <v>42</v>
      </c>
      <c r="J21" s="468">
        <f t="shared" si="3"/>
        <v>-42000</v>
      </c>
      <c r="K21" s="468">
        <f t="shared" si="0"/>
        <v>-0.042</v>
      </c>
      <c r="L21" s="469">
        <v>964277</v>
      </c>
      <c r="M21" s="465">
        <v>964962</v>
      </c>
      <c r="N21" s="468">
        <f t="shared" si="4"/>
        <v>-685</v>
      </c>
      <c r="O21" s="468">
        <f t="shared" si="5"/>
        <v>685000</v>
      </c>
      <c r="P21" s="468">
        <f t="shared" si="1"/>
        <v>0.685</v>
      </c>
      <c r="Q21" s="456"/>
    </row>
    <row r="22" spans="1:17" ht="18" customHeight="1">
      <c r="A22" s="375">
        <v>13</v>
      </c>
      <c r="B22" s="446" t="s">
        <v>173</v>
      </c>
      <c r="C22" s="447">
        <v>4864976</v>
      </c>
      <c r="D22" s="167" t="s">
        <v>13</v>
      </c>
      <c r="E22" s="130" t="s">
        <v>367</v>
      </c>
      <c r="F22" s="460">
        <v>-1000</v>
      </c>
      <c r="G22" s="466">
        <v>998491</v>
      </c>
      <c r="H22" s="465">
        <v>998447</v>
      </c>
      <c r="I22" s="468">
        <f t="shared" si="2"/>
        <v>44</v>
      </c>
      <c r="J22" s="468">
        <f t="shared" si="3"/>
        <v>-44000</v>
      </c>
      <c r="K22" s="468">
        <f t="shared" si="0"/>
        <v>-0.044</v>
      </c>
      <c r="L22" s="469">
        <v>972045</v>
      </c>
      <c r="M22" s="465">
        <v>972682</v>
      </c>
      <c r="N22" s="468">
        <f t="shared" si="4"/>
        <v>-637</v>
      </c>
      <c r="O22" s="468">
        <f t="shared" si="5"/>
        <v>637000</v>
      </c>
      <c r="P22" s="468">
        <f t="shared" si="1"/>
        <v>0.637</v>
      </c>
      <c r="Q22" s="456"/>
    </row>
    <row r="23" spans="1:17" ht="18" customHeight="1">
      <c r="A23" s="375"/>
      <c r="B23" s="448" t="s">
        <v>174</v>
      </c>
      <c r="C23" s="447"/>
      <c r="D23" s="167"/>
      <c r="E23" s="167"/>
      <c r="F23" s="460"/>
      <c r="G23" s="466"/>
      <c r="H23" s="468"/>
      <c r="I23" s="468"/>
      <c r="J23" s="468"/>
      <c r="K23" s="468"/>
      <c r="L23" s="469"/>
      <c r="M23" s="468"/>
      <c r="N23" s="468"/>
      <c r="O23" s="468"/>
      <c r="P23" s="468"/>
      <c r="Q23" s="456"/>
    </row>
    <row r="24" spans="1:17" ht="18" customHeight="1">
      <c r="A24" s="375">
        <v>14</v>
      </c>
      <c r="B24" s="446" t="s">
        <v>16</v>
      </c>
      <c r="C24" s="447">
        <v>4864977</v>
      </c>
      <c r="D24" s="167" t="s">
        <v>13</v>
      </c>
      <c r="E24" s="130" t="s">
        <v>367</v>
      </c>
      <c r="F24" s="460">
        <v>-1000</v>
      </c>
      <c r="G24" s="466">
        <v>2762</v>
      </c>
      <c r="H24" s="465">
        <v>2358</v>
      </c>
      <c r="I24" s="468">
        <f t="shared" si="2"/>
        <v>404</v>
      </c>
      <c r="J24" s="468">
        <f t="shared" si="3"/>
        <v>-404000</v>
      </c>
      <c r="K24" s="468">
        <f t="shared" si="0"/>
        <v>-0.404</v>
      </c>
      <c r="L24" s="472">
        <v>31625</v>
      </c>
      <c r="M24" s="465">
        <v>31606</v>
      </c>
      <c r="N24" s="468">
        <f t="shared" si="4"/>
        <v>19</v>
      </c>
      <c r="O24" s="468">
        <f t="shared" si="5"/>
        <v>-19000</v>
      </c>
      <c r="P24" s="468">
        <f t="shared" si="1"/>
        <v>-0.019</v>
      </c>
      <c r="Q24" s="456"/>
    </row>
    <row r="25" spans="1:17" ht="18" customHeight="1">
      <c r="A25" s="375">
        <v>15</v>
      </c>
      <c r="B25" s="446" t="s">
        <v>17</v>
      </c>
      <c r="C25" s="447">
        <v>4865052</v>
      </c>
      <c r="D25" s="167" t="s">
        <v>13</v>
      </c>
      <c r="E25" s="130" t="s">
        <v>367</v>
      </c>
      <c r="F25" s="460">
        <v>-1000</v>
      </c>
      <c r="G25" s="466">
        <v>425</v>
      </c>
      <c r="H25" s="465">
        <v>520</v>
      </c>
      <c r="I25" s="468">
        <f t="shared" si="2"/>
        <v>-95</v>
      </c>
      <c r="J25" s="468">
        <f t="shared" si="3"/>
        <v>95000</v>
      </c>
      <c r="K25" s="468">
        <f t="shared" si="0"/>
        <v>0.095</v>
      </c>
      <c r="L25" s="472">
        <v>979758</v>
      </c>
      <c r="M25" s="465">
        <v>979817</v>
      </c>
      <c r="N25" s="468">
        <f t="shared" si="4"/>
        <v>-59</v>
      </c>
      <c r="O25" s="468">
        <f t="shared" si="5"/>
        <v>59000</v>
      </c>
      <c r="P25" s="468">
        <f t="shared" si="1"/>
        <v>0.059</v>
      </c>
      <c r="Q25" s="456"/>
    </row>
    <row r="26" spans="1:17" ht="18" customHeight="1">
      <c r="A26" s="375"/>
      <c r="B26" s="410" t="s">
        <v>175</v>
      </c>
      <c r="C26" s="447"/>
      <c r="D26" s="117"/>
      <c r="E26" s="117"/>
      <c r="F26" s="460"/>
      <c r="G26" s="466"/>
      <c r="H26" s="468"/>
      <c r="I26" s="468"/>
      <c r="J26" s="468"/>
      <c r="K26" s="468"/>
      <c r="L26" s="469"/>
      <c r="M26" s="468"/>
      <c r="N26" s="468"/>
      <c r="O26" s="468"/>
      <c r="P26" s="468"/>
      <c r="Q26" s="456"/>
    </row>
    <row r="27" spans="1:17" ht="18" customHeight="1">
      <c r="A27" s="375">
        <v>16</v>
      </c>
      <c r="B27" s="446" t="s">
        <v>16</v>
      </c>
      <c r="C27" s="447">
        <v>4864969</v>
      </c>
      <c r="D27" s="167" t="s">
        <v>13</v>
      </c>
      <c r="E27" s="130" t="s">
        <v>367</v>
      </c>
      <c r="F27" s="460">
        <v>-1000</v>
      </c>
      <c r="G27" s="466">
        <v>36124</v>
      </c>
      <c r="H27" s="465">
        <v>34934</v>
      </c>
      <c r="I27" s="468">
        <f t="shared" si="2"/>
        <v>1190</v>
      </c>
      <c r="J27" s="468">
        <f t="shared" si="3"/>
        <v>-1190000</v>
      </c>
      <c r="K27" s="468">
        <f t="shared" si="0"/>
        <v>-1.19</v>
      </c>
      <c r="L27" s="469">
        <v>27766</v>
      </c>
      <c r="M27" s="465">
        <v>27788</v>
      </c>
      <c r="N27" s="468">
        <f t="shared" si="4"/>
        <v>-22</v>
      </c>
      <c r="O27" s="468">
        <f t="shared" si="5"/>
        <v>22000</v>
      </c>
      <c r="P27" s="468">
        <f t="shared" si="1"/>
        <v>0.022</v>
      </c>
      <c r="Q27" s="456"/>
    </row>
    <row r="28" spans="1:17" ht="18" customHeight="1">
      <c r="A28" s="375">
        <v>17</v>
      </c>
      <c r="B28" s="446" t="s">
        <v>17</v>
      </c>
      <c r="C28" s="447">
        <v>4864970</v>
      </c>
      <c r="D28" s="167" t="s">
        <v>13</v>
      </c>
      <c r="E28" s="130" t="s">
        <v>367</v>
      </c>
      <c r="F28" s="460">
        <v>-1000</v>
      </c>
      <c r="G28" s="466">
        <v>5262</v>
      </c>
      <c r="H28" s="465">
        <v>5291</v>
      </c>
      <c r="I28" s="468">
        <f t="shared" si="2"/>
        <v>-29</v>
      </c>
      <c r="J28" s="468">
        <f t="shared" si="3"/>
        <v>29000</v>
      </c>
      <c r="K28" s="468">
        <f t="shared" si="0"/>
        <v>0.029</v>
      </c>
      <c r="L28" s="469">
        <v>14182</v>
      </c>
      <c r="M28" s="465">
        <v>14278</v>
      </c>
      <c r="N28" s="468">
        <f t="shared" si="4"/>
        <v>-96</v>
      </c>
      <c r="O28" s="468">
        <f t="shared" si="5"/>
        <v>96000</v>
      </c>
      <c r="P28" s="468">
        <f t="shared" si="1"/>
        <v>0.096</v>
      </c>
      <c r="Q28" s="456"/>
    </row>
    <row r="29" spans="1:17" ht="18" customHeight="1">
      <c r="A29" s="375">
        <v>18</v>
      </c>
      <c r="B29" s="446" t="s">
        <v>18</v>
      </c>
      <c r="C29" s="447">
        <v>4864971</v>
      </c>
      <c r="D29" s="167" t="s">
        <v>13</v>
      </c>
      <c r="E29" s="130" t="s">
        <v>367</v>
      </c>
      <c r="F29" s="460">
        <v>-1000</v>
      </c>
      <c r="G29" s="466">
        <v>23247</v>
      </c>
      <c r="H29" s="465">
        <v>22358</v>
      </c>
      <c r="I29" s="468">
        <f t="shared" si="2"/>
        <v>889</v>
      </c>
      <c r="J29" s="468">
        <f t="shared" si="3"/>
        <v>-889000</v>
      </c>
      <c r="K29" s="468">
        <f t="shared" si="0"/>
        <v>-0.889</v>
      </c>
      <c r="L29" s="469">
        <v>14753</v>
      </c>
      <c r="M29" s="465">
        <v>14779</v>
      </c>
      <c r="N29" s="468">
        <f t="shared" si="4"/>
        <v>-26</v>
      </c>
      <c r="O29" s="468">
        <f t="shared" si="5"/>
        <v>26000</v>
      </c>
      <c r="P29" s="468">
        <f t="shared" si="1"/>
        <v>0.026</v>
      </c>
      <c r="Q29" s="456"/>
    </row>
    <row r="30" spans="1:17" ht="18" customHeight="1">
      <c r="A30" s="375">
        <v>19</v>
      </c>
      <c r="B30" s="412" t="s">
        <v>173</v>
      </c>
      <c r="C30" s="447">
        <v>4864972</v>
      </c>
      <c r="D30" s="117" t="s">
        <v>13</v>
      </c>
      <c r="E30" s="130" t="s">
        <v>367</v>
      </c>
      <c r="F30" s="460">
        <v>-1000</v>
      </c>
      <c r="G30" s="466">
        <v>8386</v>
      </c>
      <c r="H30" s="465">
        <v>8282</v>
      </c>
      <c r="I30" s="468">
        <f t="shared" si="2"/>
        <v>104</v>
      </c>
      <c r="J30" s="468">
        <f t="shared" si="3"/>
        <v>-104000</v>
      </c>
      <c r="K30" s="468">
        <f t="shared" si="0"/>
        <v>-0.104</v>
      </c>
      <c r="L30" s="469">
        <v>40070</v>
      </c>
      <c r="M30" s="465">
        <v>39750</v>
      </c>
      <c r="N30" s="468">
        <f t="shared" si="4"/>
        <v>320</v>
      </c>
      <c r="O30" s="468">
        <f t="shared" si="5"/>
        <v>-320000</v>
      </c>
      <c r="P30" s="468">
        <f t="shared" si="1"/>
        <v>-0.32</v>
      </c>
      <c r="Q30" s="456"/>
    </row>
    <row r="31" spans="1:17" ht="18" customHeight="1">
      <c r="A31" s="375"/>
      <c r="B31" s="448" t="s">
        <v>176</v>
      </c>
      <c r="C31" s="447"/>
      <c r="D31" s="167"/>
      <c r="E31" s="167"/>
      <c r="F31" s="460"/>
      <c r="G31" s="466"/>
      <c r="H31" s="468"/>
      <c r="I31" s="468"/>
      <c r="J31" s="468"/>
      <c r="K31" s="468"/>
      <c r="L31" s="469"/>
      <c r="M31" s="468"/>
      <c r="N31" s="468"/>
      <c r="O31" s="468"/>
      <c r="P31" s="468"/>
      <c r="Q31" s="456"/>
    </row>
    <row r="32" spans="1:17" ht="18" customHeight="1">
      <c r="A32" s="375"/>
      <c r="B32" s="448" t="s">
        <v>44</v>
      </c>
      <c r="C32" s="447"/>
      <c r="D32" s="167"/>
      <c r="E32" s="167"/>
      <c r="F32" s="460"/>
      <c r="G32" s="466"/>
      <c r="H32" s="468"/>
      <c r="I32" s="468"/>
      <c r="J32" s="468"/>
      <c r="K32" s="468"/>
      <c r="L32" s="469"/>
      <c r="M32" s="468"/>
      <c r="N32" s="468"/>
      <c r="O32" s="468"/>
      <c r="P32" s="468"/>
      <c r="Q32" s="456"/>
    </row>
    <row r="33" spans="1:17" ht="18" customHeight="1">
      <c r="A33" s="375">
        <v>20</v>
      </c>
      <c r="B33" s="446" t="s">
        <v>177</v>
      </c>
      <c r="C33" s="447">
        <v>4864954</v>
      </c>
      <c r="D33" s="167" t="s">
        <v>13</v>
      </c>
      <c r="E33" s="130" t="s">
        <v>367</v>
      </c>
      <c r="F33" s="460">
        <v>1000</v>
      </c>
      <c r="G33" s="466">
        <v>3933</v>
      </c>
      <c r="H33" s="465">
        <v>3338</v>
      </c>
      <c r="I33" s="468">
        <f t="shared" si="2"/>
        <v>595</v>
      </c>
      <c r="J33" s="468">
        <f t="shared" si="3"/>
        <v>595000</v>
      </c>
      <c r="K33" s="468">
        <f t="shared" si="0"/>
        <v>0.595</v>
      </c>
      <c r="L33" s="469">
        <v>3267</v>
      </c>
      <c r="M33" s="465">
        <v>3254</v>
      </c>
      <c r="N33" s="468">
        <f t="shared" si="4"/>
        <v>13</v>
      </c>
      <c r="O33" s="468">
        <f t="shared" si="5"/>
        <v>13000</v>
      </c>
      <c r="P33" s="468">
        <f t="shared" si="1"/>
        <v>0.013</v>
      </c>
      <c r="Q33" s="456"/>
    </row>
    <row r="34" spans="1:17" ht="18" customHeight="1">
      <c r="A34" s="375">
        <v>21</v>
      </c>
      <c r="B34" s="446" t="s">
        <v>178</v>
      </c>
      <c r="C34" s="447">
        <v>4864955</v>
      </c>
      <c r="D34" s="167" t="s">
        <v>13</v>
      </c>
      <c r="E34" s="130" t="s">
        <v>367</v>
      </c>
      <c r="F34" s="460">
        <v>1000</v>
      </c>
      <c r="G34" s="466">
        <v>4424</v>
      </c>
      <c r="H34" s="465">
        <v>3734</v>
      </c>
      <c r="I34" s="468">
        <f t="shared" si="2"/>
        <v>690</v>
      </c>
      <c r="J34" s="468">
        <f t="shared" si="3"/>
        <v>690000</v>
      </c>
      <c r="K34" s="468">
        <f t="shared" si="0"/>
        <v>0.69</v>
      </c>
      <c r="L34" s="469">
        <v>3561</v>
      </c>
      <c r="M34" s="465">
        <v>3546</v>
      </c>
      <c r="N34" s="468">
        <f t="shared" si="4"/>
        <v>15</v>
      </c>
      <c r="O34" s="468">
        <f t="shared" si="5"/>
        <v>15000</v>
      </c>
      <c r="P34" s="468">
        <f t="shared" si="1"/>
        <v>0.015</v>
      </c>
      <c r="Q34" s="456"/>
    </row>
    <row r="35" spans="1:17" ht="18" customHeight="1">
      <c r="A35" s="375"/>
      <c r="B35" s="410" t="s">
        <v>179</v>
      </c>
      <c r="C35" s="447"/>
      <c r="D35" s="117"/>
      <c r="E35" s="117"/>
      <c r="F35" s="460"/>
      <c r="G35" s="466"/>
      <c r="H35" s="468"/>
      <c r="I35" s="468"/>
      <c r="J35" s="468"/>
      <c r="K35" s="468"/>
      <c r="L35" s="469"/>
      <c r="M35" s="468"/>
      <c r="N35" s="468"/>
      <c r="O35" s="468"/>
      <c r="P35" s="468"/>
      <c r="Q35" s="456"/>
    </row>
    <row r="36" spans="1:17" ht="18" customHeight="1">
      <c r="A36" s="375">
        <v>22</v>
      </c>
      <c r="B36" s="412" t="s">
        <v>16</v>
      </c>
      <c r="C36" s="447">
        <v>4864908</v>
      </c>
      <c r="D36" s="117" t="s">
        <v>13</v>
      </c>
      <c r="E36" s="130" t="s">
        <v>367</v>
      </c>
      <c r="F36" s="460">
        <v>-1000</v>
      </c>
      <c r="G36" s="466">
        <v>986471</v>
      </c>
      <c r="H36" s="468">
        <v>987981</v>
      </c>
      <c r="I36" s="468">
        <f t="shared" si="2"/>
        <v>-1510</v>
      </c>
      <c r="J36" s="468">
        <f t="shared" si="3"/>
        <v>1510000</v>
      </c>
      <c r="K36" s="468">
        <f t="shared" si="0"/>
        <v>1.51</v>
      </c>
      <c r="L36" s="469">
        <v>910445</v>
      </c>
      <c r="M36" s="468">
        <v>913258</v>
      </c>
      <c r="N36" s="468">
        <f t="shared" si="4"/>
        <v>-2813</v>
      </c>
      <c r="O36" s="468">
        <f t="shared" si="5"/>
        <v>2813000</v>
      </c>
      <c r="P36" s="468">
        <f t="shared" si="1"/>
        <v>2.813</v>
      </c>
      <c r="Q36" s="456"/>
    </row>
    <row r="37" spans="1:17" ht="18" customHeight="1">
      <c r="A37" s="375">
        <v>23</v>
      </c>
      <c r="B37" s="446" t="s">
        <v>17</v>
      </c>
      <c r="C37" s="447">
        <v>4864909</v>
      </c>
      <c r="D37" s="167" t="s">
        <v>13</v>
      </c>
      <c r="E37" s="130" t="s">
        <v>367</v>
      </c>
      <c r="F37" s="460">
        <v>-1000</v>
      </c>
      <c r="G37" s="466">
        <v>998357</v>
      </c>
      <c r="H37" s="465">
        <v>998679</v>
      </c>
      <c r="I37" s="468">
        <f t="shared" si="2"/>
        <v>-322</v>
      </c>
      <c r="J37" s="468">
        <f t="shared" si="3"/>
        <v>322000</v>
      </c>
      <c r="K37" s="468">
        <f t="shared" si="0"/>
        <v>0.322</v>
      </c>
      <c r="L37" s="472">
        <v>891626</v>
      </c>
      <c r="M37" s="465">
        <v>894388</v>
      </c>
      <c r="N37" s="468">
        <f t="shared" si="4"/>
        <v>-2762</v>
      </c>
      <c r="O37" s="468">
        <f t="shared" si="5"/>
        <v>2762000</v>
      </c>
      <c r="P37" s="468">
        <f t="shared" si="1"/>
        <v>2.762</v>
      </c>
      <c r="Q37" s="456"/>
    </row>
    <row r="38" spans="1:17" ht="18" customHeight="1">
      <c r="A38" s="375"/>
      <c r="B38" s="446"/>
      <c r="C38" s="447"/>
      <c r="D38" s="167"/>
      <c r="E38" s="167"/>
      <c r="F38" s="460"/>
      <c r="G38" s="466"/>
      <c r="H38" s="468"/>
      <c r="I38" s="468"/>
      <c r="J38" s="468"/>
      <c r="K38" s="468"/>
      <c r="L38" s="469"/>
      <c r="M38" s="468"/>
      <c r="N38" s="468"/>
      <c r="O38" s="468"/>
      <c r="P38" s="468"/>
      <c r="Q38" s="456"/>
    </row>
    <row r="39" spans="1:17" ht="18" customHeight="1">
      <c r="A39" s="375"/>
      <c r="B39" s="448" t="s">
        <v>180</v>
      </c>
      <c r="C39" s="447"/>
      <c r="D39" s="167"/>
      <c r="E39" s="167"/>
      <c r="F39" s="457"/>
      <c r="G39" s="466"/>
      <c r="H39" s="468"/>
      <c r="I39" s="468"/>
      <c r="J39" s="468"/>
      <c r="K39" s="468"/>
      <c r="L39" s="469"/>
      <c r="M39" s="468"/>
      <c r="N39" s="468"/>
      <c r="O39" s="468"/>
      <c r="P39" s="468"/>
      <c r="Q39" s="456"/>
    </row>
    <row r="40" spans="1:17" ht="18" customHeight="1">
      <c r="A40" s="375">
        <v>24</v>
      </c>
      <c r="B40" s="446" t="s">
        <v>135</v>
      </c>
      <c r="C40" s="447">
        <v>4864964</v>
      </c>
      <c r="D40" s="167" t="s">
        <v>13</v>
      </c>
      <c r="E40" s="130" t="s">
        <v>367</v>
      </c>
      <c r="F40" s="460">
        <v>-1000</v>
      </c>
      <c r="G40" s="466">
        <v>307</v>
      </c>
      <c r="H40" s="465">
        <v>307</v>
      </c>
      <c r="I40" s="468">
        <f t="shared" si="2"/>
        <v>0</v>
      </c>
      <c r="J40" s="468">
        <f t="shared" si="3"/>
        <v>0</v>
      </c>
      <c r="K40" s="468">
        <f t="shared" si="0"/>
        <v>0</v>
      </c>
      <c r="L40" s="469">
        <v>10931</v>
      </c>
      <c r="M40" s="468">
        <v>11987</v>
      </c>
      <c r="N40" s="468">
        <f t="shared" si="4"/>
        <v>-1056</v>
      </c>
      <c r="O40" s="468">
        <f t="shared" si="5"/>
        <v>1056000</v>
      </c>
      <c r="P40" s="468">
        <f t="shared" si="1"/>
        <v>1.056</v>
      </c>
      <c r="Q40" s="456"/>
    </row>
    <row r="41" spans="1:17" ht="18" customHeight="1">
      <c r="A41" s="375">
        <v>25</v>
      </c>
      <c r="B41" s="446" t="s">
        <v>136</v>
      </c>
      <c r="C41" s="447">
        <v>4864965</v>
      </c>
      <c r="D41" s="167" t="s">
        <v>13</v>
      </c>
      <c r="E41" s="130" t="s">
        <v>367</v>
      </c>
      <c r="F41" s="460">
        <v>-1000</v>
      </c>
      <c r="G41" s="466">
        <v>445</v>
      </c>
      <c r="H41" s="465">
        <v>445</v>
      </c>
      <c r="I41" s="468">
        <f t="shared" si="2"/>
        <v>0</v>
      </c>
      <c r="J41" s="468">
        <f t="shared" si="3"/>
        <v>0</v>
      </c>
      <c r="K41" s="468">
        <f t="shared" si="0"/>
        <v>0</v>
      </c>
      <c r="L41" s="472">
        <v>4398</v>
      </c>
      <c r="M41" s="465">
        <v>6858</v>
      </c>
      <c r="N41" s="468">
        <f t="shared" si="4"/>
        <v>-2460</v>
      </c>
      <c r="O41" s="468">
        <f t="shared" si="5"/>
        <v>2460000</v>
      </c>
      <c r="P41" s="468">
        <f t="shared" si="1"/>
        <v>2.46</v>
      </c>
      <c r="Q41" s="456"/>
    </row>
    <row r="42" spans="1:17" ht="18" customHeight="1">
      <c r="A42" s="375">
        <v>26</v>
      </c>
      <c r="B42" s="446" t="s">
        <v>181</v>
      </c>
      <c r="C42" s="447">
        <v>4864890</v>
      </c>
      <c r="D42" s="167" t="s">
        <v>13</v>
      </c>
      <c r="E42" s="130" t="s">
        <v>367</v>
      </c>
      <c r="F42" s="460">
        <v>-1000</v>
      </c>
      <c r="G42" s="466">
        <v>996080</v>
      </c>
      <c r="H42" s="465">
        <v>996081</v>
      </c>
      <c r="I42" s="468">
        <f t="shared" si="2"/>
        <v>-1</v>
      </c>
      <c r="J42" s="468">
        <f t="shared" si="3"/>
        <v>1000</v>
      </c>
      <c r="K42" s="468">
        <f t="shared" si="0"/>
        <v>0.001</v>
      </c>
      <c r="L42" s="472">
        <v>959949</v>
      </c>
      <c r="M42" s="465">
        <v>961507</v>
      </c>
      <c r="N42" s="468">
        <f t="shared" si="4"/>
        <v>-1558</v>
      </c>
      <c r="O42" s="468">
        <f t="shared" si="5"/>
        <v>1558000</v>
      </c>
      <c r="P42" s="468">
        <f t="shared" si="1"/>
        <v>1.558</v>
      </c>
      <c r="Q42" s="456"/>
    </row>
    <row r="43" spans="1:17" ht="18" customHeight="1">
      <c r="A43" s="375">
        <v>27</v>
      </c>
      <c r="B43" s="412" t="s">
        <v>182</v>
      </c>
      <c r="C43" s="447">
        <v>4864891</v>
      </c>
      <c r="D43" s="117" t="s">
        <v>13</v>
      </c>
      <c r="E43" s="130" t="s">
        <v>367</v>
      </c>
      <c r="F43" s="460">
        <v>-1000</v>
      </c>
      <c r="G43" s="466">
        <v>994536</v>
      </c>
      <c r="H43" s="465">
        <v>994536</v>
      </c>
      <c r="I43" s="468">
        <f t="shared" si="2"/>
        <v>0</v>
      </c>
      <c r="J43" s="468">
        <f t="shared" si="3"/>
        <v>0</v>
      </c>
      <c r="K43" s="468">
        <f t="shared" si="0"/>
        <v>0</v>
      </c>
      <c r="L43" s="469">
        <v>977143</v>
      </c>
      <c r="M43" s="465">
        <v>977143</v>
      </c>
      <c r="N43" s="468">
        <f t="shared" si="4"/>
        <v>0</v>
      </c>
      <c r="O43" s="468">
        <f t="shared" si="5"/>
        <v>0</v>
      </c>
      <c r="P43" s="468">
        <f t="shared" si="1"/>
        <v>0</v>
      </c>
      <c r="Q43" s="456"/>
    </row>
    <row r="44" spans="1:17" ht="18" customHeight="1">
      <c r="A44" s="375">
        <v>28</v>
      </c>
      <c r="B44" s="446" t="s">
        <v>183</v>
      </c>
      <c r="C44" s="447">
        <v>4864906</v>
      </c>
      <c r="D44" s="167" t="s">
        <v>13</v>
      </c>
      <c r="E44" s="130" t="s">
        <v>367</v>
      </c>
      <c r="F44" s="460">
        <v>-1000</v>
      </c>
      <c r="G44" s="466">
        <v>999645</v>
      </c>
      <c r="H44" s="465">
        <v>999645</v>
      </c>
      <c r="I44" s="468">
        <f t="shared" si="2"/>
        <v>0</v>
      </c>
      <c r="J44" s="468">
        <f t="shared" si="3"/>
        <v>0</v>
      </c>
      <c r="K44" s="468">
        <f t="shared" si="0"/>
        <v>0</v>
      </c>
      <c r="L44" s="469">
        <v>971449</v>
      </c>
      <c r="M44" s="465">
        <v>973852</v>
      </c>
      <c r="N44" s="468">
        <f t="shared" si="4"/>
        <v>-2403</v>
      </c>
      <c r="O44" s="468">
        <f t="shared" si="5"/>
        <v>2403000</v>
      </c>
      <c r="P44" s="468">
        <f t="shared" si="1"/>
        <v>2.403</v>
      </c>
      <c r="Q44" s="456"/>
    </row>
    <row r="45" spans="1:17" ht="18" customHeight="1" thickBot="1">
      <c r="A45" s="375">
        <v>29</v>
      </c>
      <c r="B45" s="446" t="s">
        <v>184</v>
      </c>
      <c r="C45" s="447">
        <v>4864907</v>
      </c>
      <c r="D45" s="167" t="s">
        <v>13</v>
      </c>
      <c r="E45" s="130" t="s">
        <v>367</v>
      </c>
      <c r="F45" s="663">
        <v>-1000</v>
      </c>
      <c r="G45" s="466">
        <v>999082</v>
      </c>
      <c r="H45" s="465">
        <v>999082</v>
      </c>
      <c r="I45" s="468">
        <f t="shared" si="2"/>
        <v>0</v>
      </c>
      <c r="J45" s="468">
        <f t="shared" si="3"/>
        <v>0</v>
      </c>
      <c r="K45" s="468">
        <f t="shared" si="0"/>
        <v>0</v>
      </c>
      <c r="L45" s="469">
        <v>970214</v>
      </c>
      <c r="M45" s="465">
        <v>973005</v>
      </c>
      <c r="N45" s="468">
        <f t="shared" si="4"/>
        <v>-2791</v>
      </c>
      <c r="O45" s="468">
        <f t="shared" si="5"/>
        <v>2791000</v>
      </c>
      <c r="P45" s="468">
        <f t="shared" si="1"/>
        <v>2.791</v>
      </c>
      <c r="Q45" s="456"/>
    </row>
    <row r="46" spans="1:17" ht="18" customHeight="1" thickTop="1">
      <c r="A46" s="409"/>
      <c r="B46" s="449"/>
      <c r="C46" s="450"/>
      <c r="D46" s="349"/>
      <c r="E46" s="350"/>
      <c r="F46" s="460"/>
      <c r="G46" s="473"/>
      <c r="H46" s="475"/>
      <c r="I46" s="474"/>
      <c r="J46" s="474"/>
      <c r="K46" s="474"/>
      <c r="L46" s="474"/>
      <c r="M46" s="475"/>
      <c r="N46" s="474"/>
      <c r="O46" s="474"/>
      <c r="P46" s="474"/>
      <c r="Q46" s="27"/>
    </row>
    <row r="47" spans="1:17" ht="18" customHeight="1" thickBot="1">
      <c r="A47" s="598" t="s">
        <v>356</v>
      </c>
      <c r="B47" s="451"/>
      <c r="C47" s="452"/>
      <c r="D47" s="351"/>
      <c r="E47" s="352"/>
      <c r="F47" s="460"/>
      <c r="G47" s="476"/>
      <c r="H47" s="479"/>
      <c r="I47" s="478"/>
      <c r="J47" s="478"/>
      <c r="K47" s="478"/>
      <c r="L47" s="478"/>
      <c r="M47" s="479"/>
      <c r="N47" s="478"/>
      <c r="O47" s="478"/>
      <c r="P47" s="611" t="str">
        <f>NDPL!$Q$1</f>
        <v>SEPTEMBER 2010</v>
      </c>
      <c r="Q47" s="611"/>
    </row>
    <row r="48" spans="1:17" ht="18" customHeight="1" thickTop="1">
      <c r="A48" s="407"/>
      <c r="B48" s="410" t="s">
        <v>185</v>
      </c>
      <c r="C48" s="447"/>
      <c r="D48" s="117"/>
      <c r="E48" s="117"/>
      <c r="F48" s="664"/>
      <c r="G48" s="466"/>
      <c r="H48" s="468"/>
      <c r="I48" s="468"/>
      <c r="J48" s="468"/>
      <c r="K48" s="468"/>
      <c r="L48" s="469"/>
      <c r="M48" s="468"/>
      <c r="N48" s="468"/>
      <c r="O48" s="468"/>
      <c r="P48" s="468"/>
      <c r="Q48" s="206"/>
    </row>
    <row r="49" spans="1:17" ht="18" customHeight="1">
      <c r="A49" s="375">
        <v>30</v>
      </c>
      <c r="B49" s="446" t="s">
        <v>16</v>
      </c>
      <c r="C49" s="447">
        <v>4864988</v>
      </c>
      <c r="D49" s="167" t="s">
        <v>13</v>
      </c>
      <c r="E49" s="130" t="s">
        <v>367</v>
      </c>
      <c r="F49" s="460">
        <v>-1000</v>
      </c>
      <c r="G49" s="466">
        <v>589</v>
      </c>
      <c r="H49" s="465">
        <v>589</v>
      </c>
      <c r="I49" s="468">
        <f t="shared" si="2"/>
        <v>0</v>
      </c>
      <c r="J49" s="468">
        <f t="shared" si="3"/>
        <v>0</v>
      </c>
      <c r="K49" s="468">
        <f t="shared" si="0"/>
        <v>0</v>
      </c>
      <c r="L49" s="469">
        <v>980359</v>
      </c>
      <c r="M49" s="465">
        <v>984447</v>
      </c>
      <c r="N49" s="468">
        <f t="shared" si="4"/>
        <v>-4088</v>
      </c>
      <c r="O49" s="468">
        <f t="shared" si="5"/>
        <v>4088000</v>
      </c>
      <c r="P49" s="468">
        <f t="shared" si="1"/>
        <v>4.088</v>
      </c>
      <c r="Q49" s="206"/>
    </row>
    <row r="50" spans="1:17" ht="18" customHeight="1">
      <c r="A50" s="375">
        <v>31</v>
      </c>
      <c r="B50" s="446" t="s">
        <v>17</v>
      </c>
      <c r="C50" s="447">
        <v>4864989</v>
      </c>
      <c r="D50" s="167" t="s">
        <v>13</v>
      </c>
      <c r="E50" s="130" t="s">
        <v>367</v>
      </c>
      <c r="F50" s="460">
        <v>-1000</v>
      </c>
      <c r="G50" s="466">
        <v>1802</v>
      </c>
      <c r="H50" s="465">
        <v>1802</v>
      </c>
      <c r="I50" s="468">
        <f t="shared" si="2"/>
        <v>0</v>
      </c>
      <c r="J50" s="468">
        <f t="shared" si="3"/>
        <v>0</v>
      </c>
      <c r="K50" s="468">
        <f t="shared" si="0"/>
        <v>0</v>
      </c>
      <c r="L50" s="472">
        <v>996866</v>
      </c>
      <c r="M50" s="465">
        <v>1000978</v>
      </c>
      <c r="N50" s="468">
        <f t="shared" si="4"/>
        <v>-4112</v>
      </c>
      <c r="O50" s="468">
        <f t="shared" si="5"/>
        <v>4112000</v>
      </c>
      <c r="P50" s="468">
        <f t="shared" si="1"/>
        <v>4.112</v>
      </c>
      <c r="Q50" s="206"/>
    </row>
    <row r="51" spans="1:17" ht="27.75" customHeight="1">
      <c r="A51" s="375">
        <v>32</v>
      </c>
      <c r="B51" s="446" t="s">
        <v>18</v>
      </c>
      <c r="C51" s="447">
        <v>4864979</v>
      </c>
      <c r="D51" s="167" t="s">
        <v>13</v>
      </c>
      <c r="E51" s="130" t="s">
        <v>367</v>
      </c>
      <c r="F51" s="460">
        <v>-2000</v>
      </c>
      <c r="G51" s="466">
        <v>989417</v>
      </c>
      <c r="H51" s="465">
        <v>989458</v>
      </c>
      <c r="I51" s="468">
        <f t="shared" si="2"/>
        <v>-41</v>
      </c>
      <c r="J51" s="468">
        <f t="shared" si="3"/>
        <v>82000</v>
      </c>
      <c r="K51" s="468">
        <f t="shared" si="0"/>
        <v>0.082</v>
      </c>
      <c r="L51" s="469">
        <v>982629</v>
      </c>
      <c r="M51" s="465">
        <v>984075</v>
      </c>
      <c r="N51" s="468">
        <f t="shared" si="4"/>
        <v>-1446</v>
      </c>
      <c r="O51" s="468">
        <f t="shared" si="5"/>
        <v>2892000</v>
      </c>
      <c r="P51" s="468">
        <f t="shared" si="1"/>
        <v>2.892</v>
      </c>
      <c r="Q51" s="668" t="s">
        <v>400</v>
      </c>
    </row>
    <row r="52" spans="1:17" ht="18" customHeight="1">
      <c r="A52" s="375"/>
      <c r="B52" s="446" t="s">
        <v>18</v>
      </c>
      <c r="C52" s="447">
        <v>4864979</v>
      </c>
      <c r="D52" s="167" t="s">
        <v>13</v>
      </c>
      <c r="E52" s="130" t="s">
        <v>367</v>
      </c>
      <c r="F52" s="460">
        <v>-1000</v>
      </c>
      <c r="G52" s="466">
        <v>989458</v>
      </c>
      <c r="H52" s="465">
        <v>989458</v>
      </c>
      <c r="I52" s="468">
        <f>G52-H52</f>
        <v>0</v>
      </c>
      <c r="J52" s="468">
        <f t="shared" si="3"/>
        <v>0</v>
      </c>
      <c r="K52" s="468">
        <f t="shared" si="0"/>
        <v>0</v>
      </c>
      <c r="L52" s="469">
        <v>984075</v>
      </c>
      <c r="M52" s="465">
        <v>984390</v>
      </c>
      <c r="N52" s="468">
        <f>L52-M52</f>
        <v>-315</v>
      </c>
      <c r="O52" s="468">
        <f t="shared" si="5"/>
        <v>315000</v>
      </c>
      <c r="P52" s="468">
        <f t="shared" si="1"/>
        <v>0.315</v>
      </c>
      <c r="Q52" s="652" t="s">
        <v>405</v>
      </c>
    </row>
    <row r="53" spans="1:17" ht="18" customHeight="1">
      <c r="A53" s="375"/>
      <c r="B53" s="448" t="s">
        <v>186</v>
      </c>
      <c r="C53" s="447"/>
      <c r="D53" s="167"/>
      <c r="E53" s="167"/>
      <c r="F53" s="460"/>
      <c r="G53" s="466"/>
      <c r="H53" s="468"/>
      <c r="I53" s="468"/>
      <c r="J53" s="468"/>
      <c r="K53" s="468"/>
      <c r="L53" s="469"/>
      <c r="M53" s="468"/>
      <c r="N53" s="468"/>
      <c r="O53" s="468"/>
      <c r="P53" s="468"/>
      <c r="Q53" s="206"/>
    </row>
    <row r="54" spans="1:17" ht="18" customHeight="1">
      <c r="A54" s="375">
        <v>33</v>
      </c>
      <c r="B54" s="446" t="s">
        <v>16</v>
      </c>
      <c r="C54" s="447">
        <v>4864966</v>
      </c>
      <c r="D54" s="167" t="s">
        <v>13</v>
      </c>
      <c r="E54" s="130" t="s">
        <v>367</v>
      </c>
      <c r="F54" s="460">
        <v>-1000</v>
      </c>
      <c r="G54" s="661">
        <v>999703</v>
      </c>
      <c r="H54" s="465">
        <v>999703</v>
      </c>
      <c r="I54" s="468">
        <f t="shared" si="2"/>
        <v>0</v>
      </c>
      <c r="J54" s="468">
        <f t="shared" si="3"/>
        <v>0</v>
      </c>
      <c r="K54" s="468">
        <f t="shared" si="0"/>
        <v>0</v>
      </c>
      <c r="L54" s="662">
        <v>953809</v>
      </c>
      <c r="M54" s="465">
        <v>953809</v>
      </c>
      <c r="N54" s="468">
        <f t="shared" si="4"/>
        <v>0</v>
      </c>
      <c r="O54" s="468">
        <f t="shared" si="5"/>
        <v>0</v>
      </c>
      <c r="P54" s="468">
        <f t="shared" si="1"/>
        <v>0</v>
      </c>
      <c r="Q54" s="206" t="s">
        <v>383</v>
      </c>
    </row>
    <row r="55" spans="1:17" ht="18" customHeight="1">
      <c r="A55" s="375">
        <v>34</v>
      </c>
      <c r="B55" s="446" t="s">
        <v>17</v>
      </c>
      <c r="C55" s="447">
        <v>4864967</v>
      </c>
      <c r="D55" s="167" t="s">
        <v>13</v>
      </c>
      <c r="E55" s="130" t="s">
        <v>367</v>
      </c>
      <c r="F55" s="460">
        <v>-1000</v>
      </c>
      <c r="G55" s="466">
        <v>3835</v>
      </c>
      <c r="H55" s="465">
        <v>3837</v>
      </c>
      <c r="I55" s="468">
        <f t="shared" si="2"/>
        <v>-2</v>
      </c>
      <c r="J55" s="468">
        <f t="shared" si="3"/>
        <v>2000</v>
      </c>
      <c r="K55" s="468">
        <f t="shared" si="0"/>
        <v>0.002</v>
      </c>
      <c r="L55" s="472">
        <v>968435</v>
      </c>
      <c r="M55" s="465">
        <v>972650</v>
      </c>
      <c r="N55" s="468">
        <f t="shared" si="4"/>
        <v>-4215</v>
      </c>
      <c r="O55" s="468">
        <f t="shared" si="5"/>
        <v>4215000</v>
      </c>
      <c r="P55" s="468">
        <f t="shared" si="1"/>
        <v>4.215</v>
      </c>
      <c r="Q55" s="206"/>
    </row>
    <row r="56" spans="1:17" ht="18" customHeight="1">
      <c r="A56" s="375">
        <v>35</v>
      </c>
      <c r="B56" s="446" t="s">
        <v>18</v>
      </c>
      <c r="C56" s="447">
        <v>4865048</v>
      </c>
      <c r="D56" s="167" t="s">
        <v>13</v>
      </c>
      <c r="E56" s="130" t="s">
        <v>367</v>
      </c>
      <c r="F56" s="460">
        <v>-1000</v>
      </c>
      <c r="G56" s="466">
        <v>999879</v>
      </c>
      <c r="H56" s="465">
        <v>999879</v>
      </c>
      <c r="I56" s="468">
        <f t="shared" si="2"/>
        <v>0</v>
      </c>
      <c r="J56" s="468">
        <f t="shared" si="3"/>
        <v>0</v>
      </c>
      <c r="K56" s="468">
        <f t="shared" si="0"/>
        <v>0</v>
      </c>
      <c r="L56" s="469">
        <v>960678</v>
      </c>
      <c r="M56" s="465">
        <v>964695</v>
      </c>
      <c r="N56" s="468">
        <f t="shared" si="4"/>
        <v>-4017</v>
      </c>
      <c r="O56" s="468">
        <f t="shared" si="5"/>
        <v>4017000</v>
      </c>
      <c r="P56" s="468">
        <f t="shared" si="1"/>
        <v>4.017</v>
      </c>
      <c r="Q56" s="206"/>
    </row>
    <row r="57" spans="1:17" ht="18" customHeight="1">
      <c r="A57" s="375"/>
      <c r="B57" s="448" t="s">
        <v>126</v>
      </c>
      <c r="C57" s="447"/>
      <c r="D57" s="167"/>
      <c r="E57" s="130"/>
      <c r="F57" s="457"/>
      <c r="G57" s="466"/>
      <c r="H57" s="465"/>
      <c r="I57" s="468"/>
      <c r="J57" s="468"/>
      <c r="K57" s="468"/>
      <c r="L57" s="469"/>
      <c r="M57" s="465"/>
      <c r="N57" s="468"/>
      <c r="O57" s="468"/>
      <c r="P57" s="468"/>
      <c r="Q57" s="206"/>
    </row>
    <row r="58" spans="1:17" ht="18" customHeight="1">
      <c r="A58" s="375">
        <v>36</v>
      </c>
      <c r="B58" s="446" t="s">
        <v>395</v>
      </c>
      <c r="C58" s="447">
        <v>4864827</v>
      </c>
      <c r="D58" s="167" t="s">
        <v>13</v>
      </c>
      <c r="E58" s="130" t="s">
        <v>367</v>
      </c>
      <c r="F58" s="457">
        <v>-666.666</v>
      </c>
      <c r="G58" s="466">
        <v>1755</v>
      </c>
      <c r="H58" s="465">
        <v>1755</v>
      </c>
      <c r="I58" s="468">
        <f>G58-H58</f>
        <v>0</v>
      </c>
      <c r="J58" s="468">
        <f t="shared" si="3"/>
        <v>0</v>
      </c>
      <c r="K58" s="468">
        <f t="shared" si="0"/>
        <v>0</v>
      </c>
      <c r="L58" s="472">
        <v>1055</v>
      </c>
      <c r="M58" s="465">
        <v>1055</v>
      </c>
      <c r="N58" s="468">
        <f>L58-M58</f>
        <v>0</v>
      </c>
      <c r="O58" s="468">
        <f t="shared" si="5"/>
        <v>0</v>
      </c>
      <c r="P58" s="468">
        <f t="shared" si="1"/>
        <v>0</v>
      </c>
      <c r="Q58" s="669" t="s">
        <v>397</v>
      </c>
    </row>
    <row r="59" spans="1:17" ht="18" customHeight="1">
      <c r="A59" s="375">
        <v>37</v>
      </c>
      <c r="B59" s="446" t="s">
        <v>188</v>
      </c>
      <c r="C59" s="447">
        <v>4864828</v>
      </c>
      <c r="D59" s="167" t="s">
        <v>13</v>
      </c>
      <c r="E59" s="130" t="s">
        <v>367</v>
      </c>
      <c r="F59" s="457">
        <v>-666.666</v>
      </c>
      <c r="G59" s="466">
        <v>743</v>
      </c>
      <c r="H59" s="465">
        <v>743</v>
      </c>
      <c r="I59" s="468">
        <f>G59-H59</f>
        <v>0</v>
      </c>
      <c r="J59" s="468">
        <f t="shared" si="3"/>
        <v>0</v>
      </c>
      <c r="K59" s="468">
        <f t="shared" si="0"/>
        <v>0</v>
      </c>
      <c r="L59" s="472">
        <v>999871</v>
      </c>
      <c r="M59" s="465">
        <v>999871</v>
      </c>
      <c r="N59" s="468">
        <f>L59-M59</f>
        <v>0</v>
      </c>
      <c r="O59" s="468">
        <f t="shared" si="5"/>
        <v>0</v>
      </c>
      <c r="P59" s="468">
        <f t="shared" si="1"/>
        <v>0</v>
      </c>
      <c r="Q59" s="206" t="s">
        <v>397</v>
      </c>
    </row>
    <row r="60" spans="1:17" ht="18" customHeight="1">
      <c r="A60" s="375"/>
      <c r="B60" s="410" t="s">
        <v>111</v>
      </c>
      <c r="C60" s="447"/>
      <c r="D60" s="117"/>
      <c r="E60" s="117"/>
      <c r="F60" s="457"/>
      <c r="G60" s="466"/>
      <c r="H60" s="468"/>
      <c r="I60" s="468"/>
      <c r="J60" s="468"/>
      <c r="K60" s="468"/>
      <c r="L60" s="469"/>
      <c r="M60" s="468"/>
      <c r="N60" s="468"/>
      <c r="O60" s="468"/>
      <c r="P60" s="468"/>
      <c r="Q60" s="206"/>
    </row>
    <row r="61" spans="1:17" ht="18" customHeight="1">
      <c r="A61" s="375">
        <v>38</v>
      </c>
      <c r="B61" s="446" t="s">
        <v>123</v>
      </c>
      <c r="C61" s="447">
        <v>4864951</v>
      </c>
      <c r="D61" s="167" t="s">
        <v>13</v>
      </c>
      <c r="E61" s="130" t="s">
        <v>367</v>
      </c>
      <c r="F61" s="460">
        <v>1000</v>
      </c>
      <c r="G61" s="466">
        <v>999981</v>
      </c>
      <c r="H61" s="493">
        <v>999981</v>
      </c>
      <c r="I61" s="468">
        <f t="shared" si="2"/>
        <v>0</v>
      </c>
      <c r="J61" s="468">
        <f t="shared" si="3"/>
        <v>0</v>
      </c>
      <c r="K61" s="468">
        <f t="shared" si="0"/>
        <v>0</v>
      </c>
      <c r="L61" s="472">
        <v>36474</v>
      </c>
      <c r="M61" s="493">
        <v>36474</v>
      </c>
      <c r="N61" s="468">
        <f t="shared" si="4"/>
        <v>0</v>
      </c>
      <c r="O61" s="468">
        <f t="shared" si="5"/>
        <v>0</v>
      </c>
      <c r="P61" s="468">
        <f t="shared" si="1"/>
        <v>0</v>
      </c>
      <c r="Q61" s="206"/>
    </row>
    <row r="62" spans="1:17" ht="18" customHeight="1">
      <c r="A62" s="375">
        <v>39</v>
      </c>
      <c r="B62" s="446" t="s">
        <v>124</v>
      </c>
      <c r="C62" s="447">
        <v>4902501</v>
      </c>
      <c r="D62" s="167" t="s">
        <v>13</v>
      </c>
      <c r="E62" s="130" t="s">
        <v>367</v>
      </c>
      <c r="F62" s="460">
        <v>1333.33</v>
      </c>
      <c r="G62" s="466">
        <v>10</v>
      </c>
      <c r="H62" s="493">
        <v>23</v>
      </c>
      <c r="I62" s="465">
        <f t="shared" si="2"/>
        <v>-13</v>
      </c>
      <c r="J62" s="465">
        <f t="shared" si="3"/>
        <v>-17333.29</v>
      </c>
      <c r="K62" s="465">
        <f t="shared" si="0"/>
        <v>-0.01733329</v>
      </c>
      <c r="L62" s="472">
        <v>878</v>
      </c>
      <c r="M62" s="493">
        <v>819</v>
      </c>
      <c r="N62" s="468">
        <f t="shared" si="4"/>
        <v>59</v>
      </c>
      <c r="O62" s="468">
        <f t="shared" si="5"/>
        <v>78666.47</v>
      </c>
      <c r="P62" s="468">
        <f t="shared" si="1"/>
        <v>0.07866647</v>
      </c>
      <c r="Q62" s="206"/>
    </row>
    <row r="63" spans="1:17" ht="18" customHeight="1">
      <c r="A63" s="375"/>
      <c r="B63" s="410"/>
      <c r="C63" s="447"/>
      <c r="D63" s="167"/>
      <c r="E63" s="130"/>
      <c r="F63" s="460"/>
      <c r="G63" s="466"/>
      <c r="H63" s="465"/>
      <c r="I63" s="465"/>
      <c r="J63" s="468"/>
      <c r="K63" s="468"/>
      <c r="L63" s="469"/>
      <c r="M63" s="465"/>
      <c r="N63" s="465"/>
      <c r="O63" s="468"/>
      <c r="P63" s="468"/>
      <c r="Q63" s="206"/>
    </row>
    <row r="64" spans="1:17" ht="18" customHeight="1">
      <c r="A64" s="375"/>
      <c r="B64" s="448" t="s">
        <v>187</v>
      </c>
      <c r="C64" s="447"/>
      <c r="D64" s="167"/>
      <c r="E64" s="167"/>
      <c r="F64" s="460"/>
      <c r="G64" s="466"/>
      <c r="H64" s="468"/>
      <c r="I64" s="468"/>
      <c r="J64" s="468"/>
      <c r="K64" s="468"/>
      <c r="L64" s="469"/>
      <c r="M64" s="468"/>
      <c r="N64" s="468"/>
      <c r="O64" s="468"/>
      <c r="P64" s="468"/>
      <c r="Q64" s="206"/>
    </row>
    <row r="65" spans="1:17" ht="18" customHeight="1">
      <c r="A65" s="375">
        <v>40</v>
      </c>
      <c r="B65" s="446" t="s">
        <v>41</v>
      </c>
      <c r="C65" s="447">
        <v>4864990</v>
      </c>
      <c r="D65" s="167" t="s">
        <v>13</v>
      </c>
      <c r="E65" s="130" t="s">
        <v>367</v>
      </c>
      <c r="F65" s="460">
        <v>-1000</v>
      </c>
      <c r="G65" s="466">
        <v>748</v>
      </c>
      <c r="H65" s="468">
        <v>751</v>
      </c>
      <c r="I65" s="468">
        <f t="shared" si="2"/>
        <v>-3</v>
      </c>
      <c r="J65" s="468">
        <f t="shared" si="3"/>
        <v>3000</v>
      </c>
      <c r="K65" s="468">
        <f t="shared" si="0"/>
        <v>0.003</v>
      </c>
      <c r="L65" s="469">
        <v>983911</v>
      </c>
      <c r="M65" s="468">
        <v>984852</v>
      </c>
      <c r="N65" s="468">
        <f t="shared" si="4"/>
        <v>-941</v>
      </c>
      <c r="O65" s="468">
        <f t="shared" si="5"/>
        <v>941000</v>
      </c>
      <c r="P65" s="468">
        <f t="shared" si="1"/>
        <v>0.941</v>
      </c>
      <c r="Q65" s="206"/>
    </row>
    <row r="66" spans="1:17" ht="18" customHeight="1">
      <c r="A66" s="375">
        <v>41</v>
      </c>
      <c r="B66" s="446" t="s">
        <v>188</v>
      </c>
      <c r="C66" s="447">
        <v>4864991</v>
      </c>
      <c r="D66" s="167" t="s">
        <v>13</v>
      </c>
      <c r="E66" s="130" t="s">
        <v>367</v>
      </c>
      <c r="F66" s="460">
        <v>-1000</v>
      </c>
      <c r="G66" s="466">
        <v>384</v>
      </c>
      <c r="H66" s="465">
        <v>384</v>
      </c>
      <c r="I66" s="468">
        <f t="shared" si="2"/>
        <v>0</v>
      </c>
      <c r="J66" s="468">
        <f t="shared" si="3"/>
        <v>0</v>
      </c>
      <c r="K66" s="468">
        <f t="shared" si="0"/>
        <v>0</v>
      </c>
      <c r="L66" s="469">
        <v>989363</v>
      </c>
      <c r="M66" s="465">
        <v>989595</v>
      </c>
      <c r="N66" s="468">
        <f t="shared" si="4"/>
        <v>-232</v>
      </c>
      <c r="O66" s="468">
        <f t="shared" si="5"/>
        <v>232000</v>
      </c>
      <c r="P66" s="468">
        <f t="shared" si="1"/>
        <v>0.232</v>
      </c>
      <c r="Q66" s="206"/>
    </row>
    <row r="67" spans="1:17" ht="18" customHeight="1">
      <c r="A67" s="375"/>
      <c r="B67" s="453" t="s">
        <v>29</v>
      </c>
      <c r="C67" s="413"/>
      <c r="D67" s="66"/>
      <c r="E67" s="66"/>
      <c r="F67" s="460"/>
      <c r="G67" s="466"/>
      <c r="H67" s="468"/>
      <c r="I67" s="468"/>
      <c r="J67" s="468"/>
      <c r="K67" s="468"/>
      <c r="L67" s="469"/>
      <c r="M67" s="468"/>
      <c r="N67" s="468"/>
      <c r="O67" s="468"/>
      <c r="P67" s="468"/>
      <c r="Q67" s="206"/>
    </row>
    <row r="68" spans="1:17" ht="18" customHeight="1">
      <c r="A68" s="375">
        <v>42</v>
      </c>
      <c r="B68" s="121" t="s">
        <v>87</v>
      </c>
      <c r="C68" s="413">
        <v>4865092</v>
      </c>
      <c r="D68" s="66" t="s">
        <v>13</v>
      </c>
      <c r="E68" s="130" t="s">
        <v>367</v>
      </c>
      <c r="F68" s="460">
        <v>100</v>
      </c>
      <c r="G68" s="466">
        <v>3556</v>
      </c>
      <c r="H68" s="465">
        <v>3475</v>
      </c>
      <c r="I68" s="468">
        <f t="shared" si="2"/>
        <v>81</v>
      </c>
      <c r="J68" s="468">
        <f t="shared" si="3"/>
        <v>8100</v>
      </c>
      <c r="K68" s="468">
        <f t="shared" si="0"/>
        <v>0.0081</v>
      </c>
      <c r="L68" s="469">
        <v>7080</v>
      </c>
      <c r="M68" s="468">
        <v>6965</v>
      </c>
      <c r="N68" s="468">
        <f t="shared" si="4"/>
        <v>115</v>
      </c>
      <c r="O68" s="468">
        <f t="shared" si="5"/>
        <v>11500</v>
      </c>
      <c r="P68" s="468">
        <f t="shared" si="1"/>
        <v>0.0115</v>
      </c>
      <c r="Q68" s="206"/>
    </row>
    <row r="69" spans="1:17" ht="18" customHeight="1">
      <c r="A69" s="375"/>
      <c r="B69" s="448" t="s">
        <v>53</v>
      </c>
      <c r="C69" s="447"/>
      <c r="D69" s="167"/>
      <c r="E69" s="167"/>
      <c r="F69" s="460"/>
      <c r="G69" s="466"/>
      <c r="H69" s="468"/>
      <c r="I69" s="468"/>
      <c r="J69" s="468"/>
      <c r="K69" s="468"/>
      <c r="L69" s="469"/>
      <c r="M69" s="468"/>
      <c r="N69" s="468"/>
      <c r="O69" s="468"/>
      <c r="P69" s="468"/>
      <c r="Q69" s="206"/>
    </row>
    <row r="70" spans="1:17" ht="18" customHeight="1">
      <c r="A70" s="375">
        <v>43</v>
      </c>
      <c r="B70" s="446" t="s">
        <v>368</v>
      </c>
      <c r="C70" s="447">
        <v>4864792</v>
      </c>
      <c r="D70" s="167" t="s">
        <v>13</v>
      </c>
      <c r="E70" s="130" t="s">
        <v>367</v>
      </c>
      <c r="F70" s="460">
        <v>100</v>
      </c>
      <c r="G70" s="466">
        <v>28070</v>
      </c>
      <c r="H70" s="468">
        <v>27619</v>
      </c>
      <c r="I70" s="468">
        <f t="shared" si="2"/>
        <v>451</v>
      </c>
      <c r="J70" s="468">
        <f t="shared" si="3"/>
        <v>45100</v>
      </c>
      <c r="K70" s="468">
        <f t="shared" si="0"/>
        <v>0.0451</v>
      </c>
      <c r="L70" s="469">
        <v>147653</v>
      </c>
      <c r="M70" s="468">
        <v>146848</v>
      </c>
      <c r="N70" s="468">
        <f t="shared" si="4"/>
        <v>805</v>
      </c>
      <c r="O70" s="468">
        <f t="shared" si="5"/>
        <v>80500</v>
      </c>
      <c r="P70" s="468">
        <f t="shared" si="1"/>
        <v>0.0805</v>
      </c>
      <c r="Q70" s="206"/>
    </row>
    <row r="71" spans="1:17" ht="18" customHeight="1">
      <c r="A71" s="454"/>
      <c r="B71" s="453" t="s">
        <v>328</v>
      </c>
      <c r="C71" s="447"/>
      <c r="D71" s="167"/>
      <c r="E71" s="167"/>
      <c r="F71" s="460"/>
      <c r="G71" s="466"/>
      <c r="H71" s="468"/>
      <c r="I71" s="468"/>
      <c r="J71" s="468"/>
      <c r="K71" s="468"/>
      <c r="L71" s="469"/>
      <c r="M71" s="468"/>
      <c r="N71" s="468"/>
      <c r="O71" s="468"/>
      <c r="P71" s="468"/>
      <c r="Q71" s="206"/>
    </row>
    <row r="72" spans="1:17" ht="18" customHeight="1">
      <c r="A72" s="375">
        <v>44</v>
      </c>
      <c r="B72" s="609" t="s">
        <v>371</v>
      </c>
      <c r="C72" s="447">
        <v>4865170</v>
      </c>
      <c r="D72" s="130" t="s">
        <v>13</v>
      </c>
      <c r="E72" s="130" t="s">
        <v>367</v>
      </c>
      <c r="F72" s="460">
        <v>1000</v>
      </c>
      <c r="G72" s="466">
        <v>0</v>
      </c>
      <c r="H72" s="468">
        <v>0</v>
      </c>
      <c r="I72" s="468">
        <f t="shared" si="2"/>
        <v>0</v>
      </c>
      <c r="J72" s="468">
        <f t="shared" si="3"/>
        <v>0</v>
      </c>
      <c r="K72" s="468">
        <f t="shared" si="0"/>
        <v>0</v>
      </c>
      <c r="L72" s="469">
        <v>999975</v>
      </c>
      <c r="M72" s="468">
        <v>999975</v>
      </c>
      <c r="N72" s="468">
        <f t="shared" si="4"/>
        <v>0</v>
      </c>
      <c r="O72" s="468">
        <f t="shared" si="5"/>
        <v>0</v>
      </c>
      <c r="P72" s="468">
        <f t="shared" si="1"/>
        <v>0</v>
      </c>
      <c r="Q72" s="206"/>
    </row>
    <row r="73" spans="1:17" ht="18" customHeight="1">
      <c r="A73" s="375"/>
      <c r="B73" s="453" t="s">
        <v>40</v>
      </c>
      <c r="C73" s="493"/>
      <c r="D73" s="527"/>
      <c r="E73" s="482"/>
      <c r="F73" s="493"/>
      <c r="G73" s="502"/>
      <c r="H73" s="503"/>
      <c r="I73" s="503"/>
      <c r="J73" s="503"/>
      <c r="K73" s="504"/>
      <c r="L73" s="502"/>
      <c r="M73" s="503"/>
      <c r="N73" s="503"/>
      <c r="O73" s="503"/>
      <c r="P73" s="504"/>
      <c r="Q73" s="206"/>
    </row>
    <row r="74" spans="1:17" ht="18" customHeight="1">
      <c r="A74" s="375">
        <v>45</v>
      </c>
      <c r="B74" s="609" t="s">
        <v>384</v>
      </c>
      <c r="C74" s="493">
        <v>4864961</v>
      </c>
      <c r="D74" s="526" t="s">
        <v>13</v>
      </c>
      <c r="E74" s="482" t="s">
        <v>367</v>
      </c>
      <c r="F74" s="493">
        <v>1000</v>
      </c>
      <c r="G74" s="505">
        <v>989434</v>
      </c>
      <c r="H74" s="506">
        <v>990392</v>
      </c>
      <c r="I74" s="503">
        <f>G74-H74</f>
        <v>-958</v>
      </c>
      <c r="J74" s="503">
        <f>$F74*I74</f>
        <v>-958000</v>
      </c>
      <c r="K74" s="504">
        <f>J74/1000000</f>
        <v>-0.958</v>
      </c>
      <c r="L74" s="505">
        <v>994126</v>
      </c>
      <c r="M74" s="506">
        <v>994160</v>
      </c>
      <c r="N74" s="503">
        <f>L74-M74</f>
        <v>-34</v>
      </c>
      <c r="O74" s="503">
        <f>$F74*N74</f>
        <v>-34000</v>
      </c>
      <c r="P74" s="504">
        <f>O74/1000000</f>
        <v>-0.034</v>
      </c>
      <c r="Q74" s="206"/>
    </row>
    <row r="75" spans="1:17" ht="18" customHeight="1">
      <c r="A75" s="375"/>
      <c r="B75" s="453" t="s">
        <v>200</v>
      </c>
      <c r="C75" s="493"/>
      <c r="D75" s="526"/>
      <c r="E75" s="482"/>
      <c r="F75" s="493"/>
      <c r="G75" s="505"/>
      <c r="H75" s="506"/>
      <c r="I75" s="503"/>
      <c r="J75" s="503"/>
      <c r="K75" s="503"/>
      <c r="L75" s="505"/>
      <c r="M75" s="506"/>
      <c r="N75" s="503"/>
      <c r="O75" s="503"/>
      <c r="P75" s="503"/>
      <c r="Q75" s="206"/>
    </row>
    <row r="76" spans="1:17" ht="18" customHeight="1">
      <c r="A76" s="375">
        <v>46</v>
      </c>
      <c r="B76" s="446" t="s">
        <v>386</v>
      </c>
      <c r="C76" s="493">
        <v>4902586</v>
      </c>
      <c r="D76" s="526" t="s">
        <v>13</v>
      </c>
      <c r="E76" s="482" t="s">
        <v>367</v>
      </c>
      <c r="F76" s="493">
        <v>100</v>
      </c>
      <c r="G76" s="505">
        <v>9</v>
      </c>
      <c r="H76" s="506">
        <v>12</v>
      </c>
      <c r="I76" s="503">
        <f>G76-H76</f>
        <v>-3</v>
      </c>
      <c r="J76" s="503">
        <f>$F76*I76</f>
        <v>-300</v>
      </c>
      <c r="K76" s="504">
        <f>J76/1000000</f>
        <v>-0.0003</v>
      </c>
      <c r="L76" s="505">
        <v>1032</v>
      </c>
      <c r="M76" s="506">
        <v>730</v>
      </c>
      <c r="N76" s="503">
        <f>L76-M76</f>
        <v>302</v>
      </c>
      <c r="O76" s="503">
        <f>$F76*N76</f>
        <v>30200</v>
      </c>
      <c r="P76" s="504">
        <f>O76/1000000</f>
        <v>0.0302</v>
      </c>
      <c r="Q76" s="206"/>
    </row>
    <row r="77" spans="1:17" ht="18" customHeight="1">
      <c r="A77" s="375">
        <v>47</v>
      </c>
      <c r="B77" s="446" t="s">
        <v>387</v>
      </c>
      <c r="C77" s="493">
        <v>4902587</v>
      </c>
      <c r="D77" s="526" t="s">
        <v>13</v>
      </c>
      <c r="E77" s="482" t="s">
        <v>367</v>
      </c>
      <c r="F77" s="493">
        <v>100</v>
      </c>
      <c r="G77" s="505">
        <v>118</v>
      </c>
      <c r="H77" s="506">
        <v>55</v>
      </c>
      <c r="I77" s="503">
        <f>G77-H77</f>
        <v>63</v>
      </c>
      <c r="J77" s="503">
        <f>$F77*I77</f>
        <v>6300</v>
      </c>
      <c r="K77" s="504">
        <f>J77/1000000</f>
        <v>0.0063</v>
      </c>
      <c r="L77" s="505">
        <v>2250</v>
      </c>
      <c r="M77" s="506">
        <v>1276</v>
      </c>
      <c r="N77" s="503">
        <f>L77-M77</f>
        <v>974</v>
      </c>
      <c r="O77" s="503">
        <f>$F77*N77</f>
        <v>97400</v>
      </c>
      <c r="P77" s="504">
        <f>O77/1000000</f>
        <v>0.0974</v>
      </c>
      <c r="Q77" s="206"/>
    </row>
    <row r="78" spans="1:17" ht="18" customHeight="1" thickBot="1">
      <c r="A78" s="131"/>
      <c r="B78" s="354"/>
      <c r="C78" s="265"/>
      <c r="D78" s="352"/>
      <c r="E78" s="352"/>
      <c r="F78" s="461"/>
      <c r="G78" s="480"/>
      <c r="H78" s="477"/>
      <c r="I78" s="478"/>
      <c r="J78" s="478"/>
      <c r="K78" s="478"/>
      <c r="L78" s="481"/>
      <c r="M78" s="478"/>
      <c r="N78" s="478"/>
      <c r="O78" s="478"/>
      <c r="P78" s="478"/>
      <c r="Q78" s="207"/>
    </row>
    <row r="79" spans="3:16" ht="17.25" thickTop="1">
      <c r="C79" s="101"/>
      <c r="D79" s="101"/>
      <c r="E79" s="101"/>
      <c r="F79" s="462"/>
      <c r="L79" s="19"/>
      <c r="M79" s="19"/>
      <c r="N79" s="19"/>
      <c r="O79" s="19"/>
      <c r="P79" s="19"/>
    </row>
    <row r="80" spans="1:16" ht="20.25">
      <c r="A80" s="259" t="s">
        <v>333</v>
      </c>
      <c r="C80" s="69"/>
      <c r="D80" s="101"/>
      <c r="E80" s="101"/>
      <c r="F80" s="462"/>
      <c r="K80" s="264">
        <f>SUM(K8:K78)-K18</f>
        <v>1.62046671</v>
      </c>
      <c r="L80" s="102"/>
      <c r="M80" s="102"/>
      <c r="N80" s="102"/>
      <c r="O80" s="102"/>
      <c r="P80" s="264">
        <f>SUM(P8:P78)-P18</f>
        <v>40.60076647000001</v>
      </c>
    </row>
    <row r="81" spans="3:16" ht="16.5">
      <c r="C81" s="101"/>
      <c r="D81" s="101"/>
      <c r="E81" s="101"/>
      <c r="F81" s="462"/>
      <c r="L81" s="19"/>
      <c r="M81" s="19"/>
      <c r="N81" s="19"/>
      <c r="O81" s="19"/>
      <c r="P81" s="19"/>
    </row>
    <row r="82" spans="3:16" ht="16.5">
      <c r="C82" s="101"/>
      <c r="D82" s="101"/>
      <c r="E82" s="101"/>
      <c r="F82" s="462"/>
      <c r="L82" s="19"/>
      <c r="M82" s="19"/>
      <c r="N82" s="19"/>
      <c r="O82" s="19"/>
      <c r="P82" s="19"/>
    </row>
    <row r="83" spans="1:17" ht="24" thickBot="1">
      <c r="A83" s="597" t="s">
        <v>208</v>
      </c>
      <c r="C83" s="101"/>
      <c r="D83" s="101"/>
      <c r="E83" s="101"/>
      <c r="F83" s="462"/>
      <c r="G83" s="21"/>
      <c r="H83" s="21"/>
      <c r="I83" s="58" t="s">
        <v>8</v>
      </c>
      <c r="J83" s="21"/>
      <c r="K83" s="21"/>
      <c r="L83" s="23"/>
      <c r="M83" s="23"/>
      <c r="N83" s="58" t="s">
        <v>7</v>
      </c>
      <c r="O83" s="23"/>
      <c r="P83" s="23"/>
      <c r="Q83" s="610" t="str">
        <f>NDPL!$Q$1</f>
        <v>SEPTEMBER 2010</v>
      </c>
    </row>
    <row r="84" spans="1:17" ht="39.75" thickBot="1" thickTop="1">
      <c r="A84" s="43" t="s">
        <v>9</v>
      </c>
      <c r="B84" s="40" t="s">
        <v>10</v>
      </c>
      <c r="C84" s="41" t="s">
        <v>1</v>
      </c>
      <c r="D84" s="41" t="s">
        <v>2</v>
      </c>
      <c r="E84" s="41" t="s">
        <v>3</v>
      </c>
      <c r="F84" s="463" t="s">
        <v>11</v>
      </c>
      <c r="G84" s="43" t="str">
        <f>NDPL!G5</f>
        <v>FINAL READING 01/10/10</v>
      </c>
      <c r="H84" s="41" t="str">
        <f>NDPL!H5</f>
        <v>INTIAL READING 01/09/10</v>
      </c>
      <c r="I84" s="41" t="s">
        <v>4</v>
      </c>
      <c r="J84" s="41" t="s">
        <v>5</v>
      </c>
      <c r="K84" s="41" t="s">
        <v>6</v>
      </c>
      <c r="L84" s="43" t="str">
        <f>NDPL!G5</f>
        <v>FINAL READING 01/10/10</v>
      </c>
      <c r="M84" s="41" t="str">
        <f>NDPL!H5</f>
        <v>INTIAL READING 01/09/10</v>
      </c>
      <c r="N84" s="41" t="s">
        <v>4</v>
      </c>
      <c r="O84" s="41" t="s">
        <v>5</v>
      </c>
      <c r="P84" s="41" t="s">
        <v>6</v>
      </c>
      <c r="Q84" s="42" t="s">
        <v>329</v>
      </c>
    </row>
    <row r="85" spans="3:16" ht="18" thickBot="1" thickTop="1">
      <c r="C85" s="101"/>
      <c r="D85" s="101"/>
      <c r="E85" s="101"/>
      <c r="F85" s="462"/>
      <c r="L85" s="19"/>
      <c r="M85" s="19"/>
      <c r="N85" s="19"/>
      <c r="O85" s="19"/>
      <c r="P85" s="19"/>
    </row>
    <row r="86" spans="1:17" ht="18" customHeight="1" thickTop="1">
      <c r="A86" s="537"/>
      <c r="B86" s="538" t="s">
        <v>189</v>
      </c>
      <c r="C86" s="473"/>
      <c r="D86" s="127"/>
      <c r="E86" s="127"/>
      <c r="F86" s="464"/>
      <c r="G86" s="65"/>
      <c r="H86" s="27"/>
      <c r="I86" s="27"/>
      <c r="J86" s="27"/>
      <c r="K86" s="37"/>
      <c r="L86" s="116"/>
      <c r="M86" s="28"/>
      <c r="N86" s="28"/>
      <c r="O86" s="28"/>
      <c r="P86" s="29"/>
      <c r="Q86" s="205"/>
    </row>
    <row r="87" spans="1:17" ht="18" customHeight="1">
      <c r="A87" s="472">
        <v>1</v>
      </c>
      <c r="B87" s="539" t="s">
        <v>190</v>
      </c>
      <c r="C87" s="493">
        <v>4865143</v>
      </c>
      <c r="D87" s="167" t="s">
        <v>13</v>
      </c>
      <c r="E87" s="130" t="s">
        <v>367</v>
      </c>
      <c r="F87" s="465">
        <v>100</v>
      </c>
      <c r="G87" s="455">
        <v>992258</v>
      </c>
      <c r="H87" s="436">
        <v>993700</v>
      </c>
      <c r="I87" s="436">
        <f>G87-H87</f>
        <v>-1442</v>
      </c>
      <c r="J87" s="436">
        <f>$F87*I87</f>
        <v>-144200</v>
      </c>
      <c r="K87" s="436">
        <f aca="true" t="shared" si="6" ref="K87:K135">J87/1000000</f>
        <v>-0.1442</v>
      </c>
      <c r="L87" s="383">
        <v>861675</v>
      </c>
      <c r="M87" s="436">
        <v>866020</v>
      </c>
      <c r="N87" s="436">
        <f>L87-M87</f>
        <v>-4345</v>
      </c>
      <c r="O87" s="436">
        <f>$F87*N87</f>
        <v>-434500</v>
      </c>
      <c r="P87" s="436">
        <f aca="true" t="shared" si="7" ref="P87:P135">O87/1000000</f>
        <v>-0.4345</v>
      </c>
      <c r="Q87" s="456"/>
    </row>
    <row r="88" spans="1:17" ht="18" customHeight="1">
      <c r="A88" s="472"/>
      <c r="B88" s="540" t="s">
        <v>47</v>
      </c>
      <c r="C88" s="493"/>
      <c r="D88" s="167"/>
      <c r="E88" s="167"/>
      <c r="F88" s="465"/>
      <c r="G88" s="455"/>
      <c r="H88" s="436"/>
      <c r="I88" s="436"/>
      <c r="J88" s="436"/>
      <c r="K88" s="436"/>
      <c r="L88" s="383"/>
      <c r="M88" s="436"/>
      <c r="N88" s="436"/>
      <c r="O88" s="436"/>
      <c r="P88" s="436"/>
      <c r="Q88" s="456"/>
    </row>
    <row r="89" spans="1:17" ht="18" customHeight="1">
      <c r="A89" s="472"/>
      <c r="B89" s="540" t="s">
        <v>126</v>
      </c>
      <c r="C89" s="493"/>
      <c r="D89" s="167"/>
      <c r="E89" s="167"/>
      <c r="F89" s="465"/>
      <c r="G89" s="455"/>
      <c r="H89" s="436"/>
      <c r="I89" s="436"/>
      <c r="J89" s="436"/>
      <c r="K89" s="436"/>
      <c r="L89" s="383"/>
      <c r="M89" s="436"/>
      <c r="N89" s="436"/>
      <c r="O89" s="436"/>
      <c r="P89" s="436"/>
      <c r="Q89" s="456"/>
    </row>
    <row r="90" spans="1:17" ht="18" customHeight="1">
      <c r="A90" s="472">
        <v>2</v>
      </c>
      <c r="B90" s="539" t="s">
        <v>127</v>
      </c>
      <c r="C90" s="493">
        <v>4865134</v>
      </c>
      <c r="D90" s="167" t="s">
        <v>13</v>
      </c>
      <c r="E90" s="130" t="s">
        <v>367</v>
      </c>
      <c r="F90" s="465">
        <v>-100</v>
      </c>
      <c r="G90" s="455">
        <v>62147</v>
      </c>
      <c r="H90" s="436">
        <v>60360</v>
      </c>
      <c r="I90" s="436">
        <f aca="true" t="shared" si="8" ref="I90:I135">G90-H90</f>
        <v>1787</v>
      </c>
      <c r="J90" s="436">
        <f aca="true" t="shared" si="9" ref="J90:J135">$F90*I90</f>
        <v>-178700</v>
      </c>
      <c r="K90" s="436">
        <f t="shared" si="6"/>
        <v>-0.1787</v>
      </c>
      <c r="L90" s="375">
        <v>1633</v>
      </c>
      <c r="M90" s="436">
        <v>1651</v>
      </c>
      <c r="N90" s="436">
        <f aca="true" t="shared" si="10" ref="N90:N135">L90-M90</f>
        <v>-18</v>
      </c>
      <c r="O90" s="436">
        <f aca="true" t="shared" si="11" ref="O90:O135">$F90*N90</f>
        <v>1800</v>
      </c>
      <c r="P90" s="436">
        <f t="shared" si="7"/>
        <v>0.0018</v>
      </c>
      <c r="Q90" s="456"/>
    </row>
    <row r="91" spans="1:17" ht="18" customHeight="1">
      <c r="A91" s="472">
        <v>3</v>
      </c>
      <c r="B91" s="470" t="s">
        <v>128</v>
      </c>
      <c r="C91" s="493">
        <v>4865135</v>
      </c>
      <c r="D91" s="117" t="s">
        <v>13</v>
      </c>
      <c r="E91" s="130" t="s">
        <v>367</v>
      </c>
      <c r="F91" s="465">
        <v>-100</v>
      </c>
      <c r="G91" s="455">
        <v>23759</v>
      </c>
      <c r="H91" s="436">
        <v>25583</v>
      </c>
      <c r="I91" s="436">
        <f t="shared" si="8"/>
        <v>-1824</v>
      </c>
      <c r="J91" s="436">
        <f t="shared" si="9"/>
        <v>182400</v>
      </c>
      <c r="K91" s="436">
        <f t="shared" si="6"/>
        <v>0.1824</v>
      </c>
      <c r="L91" s="383">
        <v>999407</v>
      </c>
      <c r="M91" s="436">
        <v>999411</v>
      </c>
      <c r="N91" s="436">
        <f t="shared" si="10"/>
        <v>-4</v>
      </c>
      <c r="O91" s="436">
        <f t="shared" si="11"/>
        <v>400</v>
      </c>
      <c r="P91" s="436">
        <f t="shared" si="7"/>
        <v>0.0004</v>
      </c>
      <c r="Q91" s="456"/>
    </row>
    <row r="92" spans="1:17" ht="18" customHeight="1">
      <c r="A92" s="472">
        <v>4</v>
      </c>
      <c r="B92" s="539" t="s">
        <v>191</v>
      </c>
      <c r="C92" s="493">
        <v>4864804</v>
      </c>
      <c r="D92" s="167" t="s">
        <v>13</v>
      </c>
      <c r="E92" s="130" t="s">
        <v>367</v>
      </c>
      <c r="F92" s="465">
        <v>-100</v>
      </c>
      <c r="G92" s="455">
        <v>271</v>
      </c>
      <c r="H92" s="411">
        <v>271</v>
      </c>
      <c r="I92" s="436">
        <f t="shared" si="8"/>
        <v>0</v>
      </c>
      <c r="J92" s="436">
        <f t="shared" si="9"/>
        <v>0</v>
      </c>
      <c r="K92" s="436">
        <f t="shared" si="6"/>
        <v>0</v>
      </c>
      <c r="L92" s="383">
        <v>999974</v>
      </c>
      <c r="M92" s="411">
        <v>999974</v>
      </c>
      <c r="N92" s="436">
        <f t="shared" si="10"/>
        <v>0</v>
      </c>
      <c r="O92" s="436">
        <f t="shared" si="11"/>
        <v>0</v>
      </c>
      <c r="P92" s="436">
        <f t="shared" si="7"/>
        <v>0</v>
      </c>
      <c r="Q92" s="456"/>
    </row>
    <row r="93" spans="1:17" ht="18" customHeight="1">
      <c r="A93" s="472">
        <v>5</v>
      </c>
      <c r="B93" s="539" t="s">
        <v>192</v>
      </c>
      <c r="C93" s="493">
        <v>4865163</v>
      </c>
      <c r="D93" s="167" t="s">
        <v>13</v>
      </c>
      <c r="E93" s="130" t="s">
        <v>367</v>
      </c>
      <c r="F93" s="465">
        <v>-100</v>
      </c>
      <c r="G93" s="455">
        <v>512</v>
      </c>
      <c r="H93" s="411">
        <v>513</v>
      </c>
      <c r="I93" s="436">
        <f t="shared" si="8"/>
        <v>-1</v>
      </c>
      <c r="J93" s="436">
        <f t="shared" si="9"/>
        <v>100</v>
      </c>
      <c r="K93" s="436">
        <f t="shared" si="6"/>
        <v>0.0001</v>
      </c>
      <c r="L93" s="375">
        <v>999997</v>
      </c>
      <c r="M93" s="411">
        <v>999997</v>
      </c>
      <c r="N93" s="436">
        <f t="shared" si="10"/>
        <v>0</v>
      </c>
      <c r="O93" s="436">
        <f t="shared" si="11"/>
        <v>0</v>
      </c>
      <c r="P93" s="436">
        <f t="shared" si="7"/>
        <v>0</v>
      </c>
      <c r="Q93" s="456"/>
    </row>
    <row r="94" spans="1:17" ht="18" customHeight="1">
      <c r="A94" s="472"/>
      <c r="B94" s="541" t="s">
        <v>193</v>
      </c>
      <c r="C94" s="493"/>
      <c r="D94" s="117"/>
      <c r="E94" s="117"/>
      <c r="F94" s="465"/>
      <c r="G94" s="455"/>
      <c r="H94" s="436"/>
      <c r="I94" s="436"/>
      <c r="J94" s="436"/>
      <c r="K94" s="436"/>
      <c r="L94" s="383"/>
      <c r="M94" s="436"/>
      <c r="N94" s="436"/>
      <c r="O94" s="436"/>
      <c r="P94" s="436"/>
      <c r="Q94" s="456"/>
    </row>
    <row r="95" spans="1:17" ht="18" customHeight="1">
      <c r="A95" s="472"/>
      <c r="B95" s="541" t="s">
        <v>116</v>
      </c>
      <c r="C95" s="493"/>
      <c r="D95" s="117"/>
      <c r="E95" s="117"/>
      <c r="F95" s="465"/>
      <c r="G95" s="455"/>
      <c r="H95" s="436"/>
      <c r="I95" s="436"/>
      <c r="J95" s="436"/>
      <c r="K95" s="436"/>
      <c r="L95" s="383"/>
      <c r="M95" s="436"/>
      <c r="N95" s="436"/>
      <c r="O95" s="436"/>
      <c r="P95" s="436"/>
      <c r="Q95" s="456"/>
    </row>
    <row r="96" spans="1:17" ht="18" customHeight="1">
      <c r="A96" s="472">
        <v>6</v>
      </c>
      <c r="B96" s="539" t="s">
        <v>194</v>
      </c>
      <c r="C96" s="493">
        <v>4865140</v>
      </c>
      <c r="D96" s="167" t="s">
        <v>13</v>
      </c>
      <c r="E96" s="130" t="s">
        <v>367</v>
      </c>
      <c r="F96" s="465">
        <v>-100</v>
      </c>
      <c r="G96" s="455">
        <v>663982</v>
      </c>
      <c r="H96" s="411">
        <v>654690</v>
      </c>
      <c r="I96" s="436">
        <f t="shared" si="8"/>
        <v>9292</v>
      </c>
      <c r="J96" s="436">
        <f t="shared" si="9"/>
        <v>-929200</v>
      </c>
      <c r="K96" s="436">
        <f t="shared" si="6"/>
        <v>-0.9292</v>
      </c>
      <c r="L96" s="383">
        <v>43192</v>
      </c>
      <c r="M96" s="411">
        <v>43062</v>
      </c>
      <c r="N96" s="436">
        <f t="shared" si="10"/>
        <v>130</v>
      </c>
      <c r="O96" s="436">
        <f t="shared" si="11"/>
        <v>-13000</v>
      </c>
      <c r="P96" s="436">
        <f t="shared" si="7"/>
        <v>-0.013</v>
      </c>
      <c r="Q96" s="456"/>
    </row>
    <row r="97" spans="1:17" ht="18" customHeight="1">
      <c r="A97" s="472">
        <v>7</v>
      </c>
      <c r="B97" s="539" t="s">
        <v>195</v>
      </c>
      <c r="C97" s="493">
        <v>4864852</v>
      </c>
      <c r="D97" s="167" t="s">
        <v>13</v>
      </c>
      <c r="E97" s="130" t="s">
        <v>367</v>
      </c>
      <c r="F97" s="465">
        <v>-1000</v>
      </c>
      <c r="G97" s="455">
        <v>633</v>
      </c>
      <c r="H97" s="411">
        <v>270</v>
      </c>
      <c r="I97" s="436">
        <f t="shared" si="8"/>
        <v>363</v>
      </c>
      <c r="J97" s="436">
        <f t="shared" si="9"/>
        <v>-363000</v>
      </c>
      <c r="K97" s="436">
        <f t="shared" si="6"/>
        <v>-0.363</v>
      </c>
      <c r="L97" s="375">
        <v>754</v>
      </c>
      <c r="M97" s="411">
        <v>567</v>
      </c>
      <c r="N97" s="436">
        <f t="shared" si="10"/>
        <v>187</v>
      </c>
      <c r="O97" s="436">
        <f t="shared" si="11"/>
        <v>-187000</v>
      </c>
      <c r="P97" s="436">
        <f t="shared" si="7"/>
        <v>-0.187</v>
      </c>
      <c r="Q97" s="456"/>
    </row>
    <row r="98" spans="1:17" ht="18" customHeight="1">
      <c r="A98" s="472">
        <v>8</v>
      </c>
      <c r="B98" s="539" t="s">
        <v>196</v>
      </c>
      <c r="C98" s="493">
        <v>4865142</v>
      </c>
      <c r="D98" s="167" t="s">
        <v>13</v>
      </c>
      <c r="E98" s="130" t="s">
        <v>367</v>
      </c>
      <c r="F98" s="465">
        <v>-100</v>
      </c>
      <c r="G98" s="455">
        <v>639274</v>
      </c>
      <c r="H98" s="411">
        <v>619832</v>
      </c>
      <c r="I98" s="436">
        <f t="shared" si="8"/>
        <v>19442</v>
      </c>
      <c r="J98" s="436">
        <f t="shared" si="9"/>
        <v>-1944200</v>
      </c>
      <c r="K98" s="436">
        <f t="shared" si="6"/>
        <v>-1.9442</v>
      </c>
      <c r="L98" s="383">
        <v>38217</v>
      </c>
      <c r="M98" s="411">
        <v>38142</v>
      </c>
      <c r="N98" s="436">
        <f t="shared" si="10"/>
        <v>75</v>
      </c>
      <c r="O98" s="436">
        <f t="shared" si="11"/>
        <v>-7500</v>
      </c>
      <c r="P98" s="436">
        <f t="shared" si="7"/>
        <v>-0.0075</v>
      </c>
      <c r="Q98" s="456"/>
    </row>
    <row r="99" spans="1:17" ht="18" customHeight="1">
      <c r="A99" s="472"/>
      <c r="B99" s="540" t="s">
        <v>116</v>
      </c>
      <c r="C99" s="493"/>
      <c r="D99" s="167"/>
      <c r="E99" s="167"/>
      <c r="F99" s="465"/>
      <c r="G99" s="455"/>
      <c r="H99" s="436"/>
      <c r="I99" s="436"/>
      <c r="J99" s="436"/>
      <c r="K99" s="436"/>
      <c r="L99" s="383"/>
      <c r="M99" s="436"/>
      <c r="N99" s="436"/>
      <c r="O99" s="436"/>
      <c r="P99" s="436"/>
      <c r="Q99" s="456"/>
    </row>
    <row r="100" spans="1:17" ht="18" customHeight="1">
      <c r="A100" s="472">
        <v>9</v>
      </c>
      <c r="B100" s="539" t="s">
        <v>197</v>
      </c>
      <c r="C100" s="493">
        <v>4865093</v>
      </c>
      <c r="D100" s="167" t="s">
        <v>13</v>
      </c>
      <c r="E100" s="130" t="s">
        <v>367</v>
      </c>
      <c r="F100" s="465">
        <v>-100</v>
      </c>
      <c r="G100" s="455">
        <v>4295</v>
      </c>
      <c r="H100" s="411">
        <v>3658</v>
      </c>
      <c r="I100" s="436">
        <f t="shared" si="8"/>
        <v>637</v>
      </c>
      <c r="J100" s="436">
        <f t="shared" si="9"/>
        <v>-63700</v>
      </c>
      <c r="K100" s="436">
        <f t="shared" si="6"/>
        <v>-0.0637</v>
      </c>
      <c r="L100" s="383">
        <v>48364</v>
      </c>
      <c r="M100" s="411">
        <v>47493</v>
      </c>
      <c r="N100" s="436">
        <f t="shared" si="10"/>
        <v>871</v>
      </c>
      <c r="O100" s="436">
        <f t="shared" si="11"/>
        <v>-87100</v>
      </c>
      <c r="P100" s="436">
        <f t="shared" si="7"/>
        <v>-0.0871</v>
      </c>
      <c r="Q100" s="456"/>
    </row>
    <row r="101" spans="1:17" ht="18" customHeight="1">
      <c r="A101" s="472">
        <v>10</v>
      </c>
      <c r="B101" s="539" t="s">
        <v>198</v>
      </c>
      <c r="C101" s="493">
        <v>4865094</v>
      </c>
      <c r="D101" s="167" t="s">
        <v>13</v>
      </c>
      <c r="E101" s="130" t="s">
        <v>367</v>
      </c>
      <c r="F101" s="465">
        <v>-100</v>
      </c>
      <c r="G101" s="455">
        <v>6963</v>
      </c>
      <c r="H101" s="411">
        <v>6702</v>
      </c>
      <c r="I101" s="436">
        <f t="shared" si="8"/>
        <v>261</v>
      </c>
      <c r="J101" s="436">
        <f t="shared" si="9"/>
        <v>-26100</v>
      </c>
      <c r="K101" s="436">
        <f t="shared" si="6"/>
        <v>-0.0261</v>
      </c>
      <c r="L101" s="375">
        <v>46187</v>
      </c>
      <c r="M101" s="411">
        <v>45713</v>
      </c>
      <c r="N101" s="436">
        <f t="shared" si="10"/>
        <v>474</v>
      </c>
      <c r="O101" s="436">
        <f t="shared" si="11"/>
        <v>-47400</v>
      </c>
      <c r="P101" s="436">
        <f t="shared" si="7"/>
        <v>-0.0474</v>
      </c>
      <c r="Q101" s="456"/>
    </row>
    <row r="102" spans="1:17" ht="18" customHeight="1">
      <c r="A102" s="472">
        <v>11</v>
      </c>
      <c r="B102" s="539" t="s">
        <v>199</v>
      </c>
      <c r="C102" s="493">
        <v>4865144</v>
      </c>
      <c r="D102" s="167" t="s">
        <v>13</v>
      </c>
      <c r="E102" s="130" t="s">
        <v>367</v>
      </c>
      <c r="F102" s="465">
        <v>-100</v>
      </c>
      <c r="G102" s="455">
        <v>29176</v>
      </c>
      <c r="H102" s="411">
        <v>28157</v>
      </c>
      <c r="I102" s="436">
        <f t="shared" si="8"/>
        <v>1019</v>
      </c>
      <c r="J102" s="436">
        <f t="shared" si="9"/>
        <v>-101900</v>
      </c>
      <c r="K102" s="436">
        <f t="shared" si="6"/>
        <v>-0.1019</v>
      </c>
      <c r="L102" s="383">
        <v>100564</v>
      </c>
      <c r="M102" s="411">
        <v>99377</v>
      </c>
      <c r="N102" s="436">
        <f t="shared" si="10"/>
        <v>1187</v>
      </c>
      <c r="O102" s="436">
        <f t="shared" si="11"/>
        <v>-118700</v>
      </c>
      <c r="P102" s="436">
        <f t="shared" si="7"/>
        <v>-0.1187</v>
      </c>
      <c r="Q102" s="456"/>
    </row>
    <row r="103" spans="1:17" ht="18" customHeight="1">
      <c r="A103" s="472"/>
      <c r="B103" s="541" t="s">
        <v>193</v>
      </c>
      <c r="C103" s="493"/>
      <c r="D103" s="117"/>
      <c r="E103" s="117"/>
      <c r="F103" s="457"/>
      <c r="G103" s="455"/>
      <c r="H103" s="436"/>
      <c r="I103" s="436"/>
      <c r="J103" s="436"/>
      <c r="K103" s="436"/>
      <c r="L103" s="383"/>
      <c r="M103" s="436"/>
      <c r="N103" s="436"/>
      <c r="O103" s="436"/>
      <c r="P103" s="436"/>
      <c r="Q103" s="456"/>
    </row>
    <row r="104" spans="1:17" ht="18" customHeight="1">
      <c r="A104" s="472"/>
      <c r="B104" s="540" t="s">
        <v>200</v>
      </c>
      <c r="C104" s="493"/>
      <c r="D104" s="167"/>
      <c r="E104" s="167"/>
      <c r="F104" s="457"/>
      <c r="G104" s="455"/>
      <c r="H104" s="436"/>
      <c r="I104" s="436"/>
      <c r="J104" s="436"/>
      <c r="K104" s="436"/>
      <c r="L104" s="383"/>
      <c r="M104" s="436"/>
      <c r="N104" s="436"/>
      <c r="O104" s="436"/>
      <c r="P104" s="436"/>
      <c r="Q104" s="456"/>
    </row>
    <row r="105" spans="1:17" ht="18" customHeight="1">
      <c r="A105" s="472">
        <v>12</v>
      </c>
      <c r="B105" s="539" t="s">
        <v>402</v>
      </c>
      <c r="C105" s="465">
        <v>4865103</v>
      </c>
      <c r="D105" s="117" t="s">
        <v>13</v>
      </c>
      <c r="E105" s="130" t="s">
        <v>367</v>
      </c>
      <c r="F105" s="465">
        <v>-100</v>
      </c>
      <c r="G105" s="455">
        <v>2023</v>
      </c>
      <c r="H105" s="436">
        <v>1207</v>
      </c>
      <c r="I105" s="436">
        <f>G105-H105</f>
        <v>816</v>
      </c>
      <c r="J105" s="436">
        <f>$F105*I105</f>
        <v>-81600</v>
      </c>
      <c r="K105" s="436">
        <f>J105/1000000</f>
        <v>-0.0816</v>
      </c>
      <c r="L105" s="455">
        <v>2159</v>
      </c>
      <c r="M105" s="436">
        <v>1469</v>
      </c>
      <c r="N105" s="436">
        <f>L105-M105</f>
        <v>690</v>
      </c>
      <c r="O105" s="436">
        <f>$F105*N105</f>
        <v>-69000</v>
      </c>
      <c r="P105" s="436">
        <f>O105/1000000</f>
        <v>-0.069</v>
      </c>
      <c r="Q105" s="206"/>
    </row>
    <row r="106" spans="1:17" ht="18" customHeight="1">
      <c r="A106" s="472">
        <v>13</v>
      </c>
      <c r="B106" s="539" t="s">
        <v>201</v>
      </c>
      <c r="C106" s="493">
        <v>4865132</v>
      </c>
      <c r="D106" s="167" t="s">
        <v>13</v>
      </c>
      <c r="E106" s="130" t="s">
        <v>367</v>
      </c>
      <c r="F106" s="465">
        <v>-100</v>
      </c>
      <c r="G106" s="455">
        <v>6506</v>
      </c>
      <c r="H106" s="411">
        <v>5452</v>
      </c>
      <c r="I106" s="436">
        <f t="shared" si="8"/>
        <v>1054</v>
      </c>
      <c r="J106" s="436">
        <f t="shared" si="9"/>
        <v>-105400</v>
      </c>
      <c r="K106" s="436">
        <f t="shared" si="6"/>
        <v>-0.1054</v>
      </c>
      <c r="L106" s="383">
        <v>609087</v>
      </c>
      <c r="M106" s="411">
        <v>608608</v>
      </c>
      <c r="N106" s="436">
        <f t="shared" si="10"/>
        <v>479</v>
      </c>
      <c r="O106" s="436">
        <f t="shared" si="11"/>
        <v>-47900</v>
      </c>
      <c r="P106" s="436">
        <f t="shared" si="7"/>
        <v>-0.0479</v>
      </c>
      <c r="Q106" s="456"/>
    </row>
    <row r="107" spans="1:17" ht="18" customHeight="1">
      <c r="A107" s="472">
        <v>14</v>
      </c>
      <c r="B107" s="470" t="s">
        <v>202</v>
      </c>
      <c r="C107" s="493">
        <v>4864803</v>
      </c>
      <c r="D107" s="117" t="s">
        <v>13</v>
      </c>
      <c r="E107" s="130" t="s">
        <v>367</v>
      </c>
      <c r="F107" s="465">
        <v>-100</v>
      </c>
      <c r="G107" s="455">
        <v>66514</v>
      </c>
      <c r="H107" s="411">
        <v>65536</v>
      </c>
      <c r="I107" s="411">
        <f t="shared" si="8"/>
        <v>978</v>
      </c>
      <c r="J107" s="411">
        <f t="shared" si="9"/>
        <v>-97800</v>
      </c>
      <c r="K107" s="411">
        <f t="shared" si="6"/>
        <v>-0.0978</v>
      </c>
      <c r="L107" s="375">
        <v>151985</v>
      </c>
      <c r="M107" s="411">
        <v>147353</v>
      </c>
      <c r="N107" s="436">
        <f t="shared" si="10"/>
        <v>4632</v>
      </c>
      <c r="O107" s="436">
        <f t="shared" si="11"/>
        <v>-463200</v>
      </c>
      <c r="P107" s="436">
        <f t="shared" si="7"/>
        <v>-0.4632</v>
      </c>
      <c r="Q107" s="456"/>
    </row>
    <row r="108" spans="1:17" ht="18" customHeight="1">
      <c r="A108" s="472"/>
      <c r="B108" s="540" t="s">
        <v>203</v>
      </c>
      <c r="C108" s="493"/>
      <c r="D108" s="167"/>
      <c r="E108" s="167"/>
      <c r="F108" s="465"/>
      <c r="G108" s="455"/>
      <c r="H108" s="436"/>
      <c r="I108" s="436"/>
      <c r="J108" s="436"/>
      <c r="K108" s="436"/>
      <c r="L108" s="383"/>
      <c r="M108" s="436"/>
      <c r="N108" s="436"/>
      <c r="O108" s="436"/>
      <c r="P108" s="436"/>
      <c r="Q108" s="456"/>
    </row>
    <row r="109" spans="1:17" ht="18" customHeight="1">
      <c r="A109" s="472">
        <v>15</v>
      </c>
      <c r="B109" s="470" t="s">
        <v>204</v>
      </c>
      <c r="C109" s="493">
        <v>4865133</v>
      </c>
      <c r="D109" s="117" t="s">
        <v>13</v>
      </c>
      <c r="E109" s="130" t="s">
        <v>367</v>
      </c>
      <c r="F109" s="465">
        <v>100</v>
      </c>
      <c r="G109" s="455">
        <v>145806</v>
      </c>
      <c r="H109" s="436">
        <v>145832</v>
      </c>
      <c r="I109" s="436">
        <f t="shared" si="8"/>
        <v>-26</v>
      </c>
      <c r="J109" s="436">
        <f t="shared" si="9"/>
        <v>-2600</v>
      </c>
      <c r="K109" s="436">
        <f t="shared" si="6"/>
        <v>-0.0026</v>
      </c>
      <c r="L109" s="383">
        <v>24265</v>
      </c>
      <c r="M109" s="436">
        <v>24296</v>
      </c>
      <c r="N109" s="436">
        <f t="shared" si="10"/>
        <v>-31</v>
      </c>
      <c r="O109" s="436">
        <f t="shared" si="11"/>
        <v>-3100</v>
      </c>
      <c r="P109" s="436">
        <f t="shared" si="7"/>
        <v>-0.0031</v>
      </c>
      <c r="Q109" s="456"/>
    </row>
    <row r="110" spans="1:17" ht="18" customHeight="1">
      <c r="A110" s="472"/>
      <c r="B110" s="541" t="s">
        <v>205</v>
      </c>
      <c r="C110" s="493"/>
      <c r="D110" s="117"/>
      <c r="E110" s="167"/>
      <c r="F110" s="465"/>
      <c r="G110" s="455"/>
      <c r="H110" s="436"/>
      <c r="I110" s="436"/>
      <c r="J110" s="436"/>
      <c r="K110" s="436"/>
      <c r="L110" s="383"/>
      <c r="M110" s="436"/>
      <c r="N110" s="436"/>
      <c r="O110" s="436"/>
      <c r="P110" s="436"/>
      <c r="Q110" s="456"/>
    </row>
    <row r="111" spans="1:17" ht="18" customHeight="1">
      <c r="A111" s="472">
        <v>16</v>
      </c>
      <c r="B111" s="470" t="s">
        <v>189</v>
      </c>
      <c r="C111" s="493">
        <v>4865076</v>
      </c>
      <c r="D111" s="117" t="s">
        <v>13</v>
      </c>
      <c r="E111" s="130" t="s">
        <v>367</v>
      </c>
      <c r="F111" s="465">
        <v>-100</v>
      </c>
      <c r="G111" s="455">
        <v>814</v>
      </c>
      <c r="H111" s="411">
        <v>788</v>
      </c>
      <c r="I111" s="436">
        <f t="shared" si="8"/>
        <v>26</v>
      </c>
      <c r="J111" s="436">
        <f t="shared" si="9"/>
        <v>-2600</v>
      </c>
      <c r="K111" s="436">
        <f t="shared" si="6"/>
        <v>-0.0026</v>
      </c>
      <c r="L111" s="375">
        <v>11107</v>
      </c>
      <c r="M111" s="411">
        <v>10768</v>
      </c>
      <c r="N111" s="436">
        <f t="shared" si="10"/>
        <v>339</v>
      </c>
      <c r="O111" s="436">
        <f t="shared" si="11"/>
        <v>-33900</v>
      </c>
      <c r="P111" s="436">
        <f t="shared" si="7"/>
        <v>-0.0339</v>
      </c>
      <c r="Q111" s="456"/>
    </row>
    <row r="112" spans="1:17" ht="18" customHeight="1">
      <c r="A112" s="472">
        <v>17</v>
      </c>
      <c r="B112" s="539" t="s">
        <v>206</v>
      </c>
      <c r="C112" s="493">
        <v>4865077</v>
      </c>
      <c r="D112" s="167" t="s">
        <v>13</v>
      </c>
      <c r="E112" s="130" t="s">
        <v>367</v>
      </c>
      <c r="F112" s="465">
        <v>-100</v>
      </c>
      <c r="G112" s="455"/>
      <c r="H112" s="411"/>
      <c r="I112" s="436">
        <f t="shared" si="8"/>
        <v>0</v>
      </c>
      <c r="J112" s="436">
        <f t="shared" si="9"/>
        <v>0</v>
      </c>
      <c r="K112" s="436">
        <f t="shared" si="6"/>
        <v>0</v>
      </c>
      <c r="L112" s="375"/>
      <c r="M112" s="411"/>
      <c r="N112" s="436">
        <f t="shared" si="10"/>
        <v>0</v>
      </c>
      <c r="O112" s="436">
        <f t="shared" si="11"/>
        <v>0</v>
      </c>
      <c r="P112" s="436">
        <f t="shared" si="7"/>
        <v>0</v>
      </c>
      <c r="Q112" s="456"/>
    </row>
    <row r="113" spans="1:17" ht="18" customHeight="1">
      <c r="A113" s="500"/>
      <c r="B113" s="540" t="s">
        <v>55</v>
      </c>
      <c r="C113" s="462"/>
      <c r="D113" s="101"/>
      <c r="E113" s="101"/>
      <c r="F113" s="465"/>
      <c r="G113" s="455"/>
      <c r="H113" s="436"/>
      <c r="I113" s="436"/>
      <c r="J113" s="436"/>
      <c r="K113" s="436"/>
      <c r="L113" s="383"/>
      <c r="M113" s="436"/>
      <c r="N113" s="436"/>
      <c r="O113" s="436"/>
      <c r="P113" s="436"/>
      <c r="Q113" s="456"/>
    </row>
    <row r="114" spans="1:17" ht="18" customHeight="1">
      <c r="A114" s="472">
        <v>18</v>
      </c>
      <c r="B114" s="542" t="s">
        <v>211</v>
      </c>
      <c r="C114" s="493">
        <v>4864824</v>
      </c>
      <c r="D114" s="130" t="s">
        <v>13</v>
      </c>
      <c r="E114" s="130" t="s">
        <v>367</v>
      </c>
      <c r="F114" s="465">
        <v>-100</v>
      </c>
      <c r="G114" s="455">
        <v>7172</v>
      </c>
      <c r="H114" s="436">
        <v>7113</v>
      </c>
      <c r="I114" s="436">
        <f t="shared" si="8"/>
        <v>59</v>
      </c>
      <c r="J114" s="436">
        <f t="shared" si="9"/>
        <v>-5900</v>
      </c>
      <c r="K114" s="436">
        <f t="shared" si="6"/>
        <v>-0.0059</v>
      </c>
      <c r="L114" s="383">
        <v>43002</v>
      </c>
      <c r="M114" s="436">
        <v>42069</v>
      </c>
      <c r="N114" s="436">
        <f t="shared" si="10"/>
        <v>933</v>
      </c>
      <c r="O114" s="436">
        <f t="shared" si="11"/>
        <v>-93300</v>
      </c>
      <c r="P114" s="436">
        <f t="shared" si="7"/>
        <v>-0.0933</v>
      </c>
      <c r="Q114" s="456"/>
    </row>
    <row r="115" spans="1:17" ht="18" customHeight="1">
      <c r="A115" s="472"/>
      <c r="B115" s="541" t="s">
        <v>56</v>
      </c>
      <c r="C115" s="465"/>
      <c r="D115" s="117"/>
      <c r="E115" s="117"/>
      <c r="F115" s="465"/>
      <c r="G115" s="455"/>
      <c r="H115" s="436"/>
      <c r="I115" s="436"/>
      <c r="J115" s="436"/>
      <c r="K115" s="436"/>
      <c r="L115" s="383"/>
      <c r="M115" s="436"/>
      <c r="N115" s="436"/>
      <c r="O115" s="436"/>
      <c r="P115" s="436"/>
      <c r="Q115" s="456"/>
    </row>
    <row r="116" spans="1:17" ht="18" customHeight="1">
      <c r="A116" s="472"/>
      <c r="B116" s="541" t="s">
        <v>57</v>
      </c>
      <c r="C116" s="465"/>
      <c r="D116" s="117"/>
      <c r="E116" s="117"/>
      <c r="F116" s="465"/>
      <c r="G116" s="455"/>
      <c r="H116" s="436"/>
      <c r="I116" s="436"/>
      <c r="J116" s="436"/>
      <c r="K116" s="436"/>
      <c r="L116" s="383"/>
      <c r="M116" s="436"/>
      <c r="N116" s="436"/>
      <c r="O116" s="436"/>
      <c r="P116" s="436"/>
      <c r="Q116" s="456"/>
    </row>
    <row r="117" spans="1:17" ht="18" customHeight="1">
      <c r="A117" s="472"/>
      <c r="B117" s="541" t="s">
        <v>58</v>
      </c>
      <c r="C117" s="465"/>
      <c r="D117" s="117"/>
      <c r="E117" s="117"/>
      <c r="F117" s="465"/>
      <c r="G117" s="455"/>
      <c r="H117" s="436"/>
      <c r="I117" s="436"/>
      <c r="J117" s="436"/>
      <c r="K117" s="436"/>
      <c r="L117" s="383"/>
      <c r="M117" s="436"/>
      <c r="N117" s="436"/>
      <c r="O117" s="436"/>
      <c r="P117" s="436"/>
      <c r="Q117" s="456"/>
    </row>
    <row r="118" spans="1:17" ht="17.25" customHeight="1">
      <c r="A118" s="472">
        <v>19</v>
      </c>
      <c r="B118" s="539" t="s">
        <v>59</v>
      </c>
      <c r="C118" s="493">
        <v>4865090</v>
      </c>
      <c r="D118" s="167" t="s">
        <v>13</v>
      </c>
      <c r="E118" s="130" t="s">
        <v>367</v>
      </c>
      <c r="F118" s="465">
        <v>-100</v>
      </c>
      <c r="G118" s="455">
        <v>5656</v>
      </c>
      <c r="H118" s="436">
        <v>5318</v>
      </c>
      <c r="I118" s="436">
        <f>G118-H118</f>
        <v>338</v>
      </c>
      <c r="J118" s="436">
        <f t="shared" si="9"/>
        <v>-33800</v>
      </c>
      <c r="K118" s="436">
        <f t="shared" si="6"/>
        <v>-0.0338</v>
      </c>
      <c r="L118" s="375">
        <v>6270</v>
      </c>
      <c r="M118" s="436">
        <v>5845</v>
      </c>
      <c r="N118" s="436">
        <f>L118-M118</f>
        <v>425</v>
      </c>
      <c r="O118" s="436">
        <f t="shared" si="11"/>
        <v>-42500</v>
      </c>
      <c r="P118" s="436">
        <f t="shared" si="7"/>
        <v>-0.0425</v>
      </c>
      <c r="Q118" s="615"/>
    </row>
    <row r="119" spans="1:17" ht="18" customHeight="1">
      <c r="A119" s="472">
        <v>20</v>
      </c>
      <c r="B119" s="539" t="s">
        <v>60</v>
      </c>
      <c r="C119" s="493">
        <v>4902519</v>
      </c>
      <c r="D119" s="167" t="s">
        <v>13</v>
      </c>
      <c r="E119" s="130" t="s">
        <v>367</v>
      </c>
      <c r="F119" s="465">
        <v>-100</v>
      </c>
      <c r="G119" s="455">
        <v>7729</v>
      </c>
      <c r="H119" s="436">
        <v>7015</v>
      </c>
      <c r="I119" s="436">
        <f t="shared" si="8"/>
        <v>714</v>
      </c>
      <c r="J119" s="436">
        <f t="shared" si="9"/>
        <v>-71400</v>
      </c>
      <c r="K119" s="436">
        <f t="shared" si="6"/>
        <v>-0.0714</v>
      </c>
      <c r="L119" s="383">
        <v>24736</v>
      </c>
      <c r="M119" s="436">
        <v>24475</v>
      </c>
      <c r="N119" s="436">
        <f t="shared" si="10"/>
        <v>261</v>
      </c>
      <c r="O119" s="436">
        <f t="shared" si="11"/>
        <v>-26100</v>
      </c>
      <c r="P119" s="436">
        <f t="shared" si="7"/>
        <v>-0.0261</v>
      </c>
      <c r="Q119" s="456"/>
    </row>
    <row r="120" spans="1:17" ht="18" customHeight="1">
      <c r="A120" s="472">
        <v>21</v>
      </c>
      <c r="B120" s="539" t="s">
        <v>61</v>
      </c>
      <c r="C120" s="493">
        <v>4902520</v>
      </c>
      <c r="D120" s="167" t="s">
        <v>13</v>
      </c>
      <c r="E120" s="130" t="s">
        <v>367</v>
      </c>
      <c r="F120" s="465">
        <v>-100</v>
      </c>
      <c r="G120" s="455">
        <v>12033</v>
      </c>
      <c r="H120" s="436">
        <v>11253</v>
      </c>
      <c r="I120" s="436">
        <f t="shared" si="8"/>
        <v>780</v>
      </c>
      <c r="J120" s="436">
        <f t="shared" si="9"/>
        <v>-78000</v>
      </c>
      <c r="K120" s="436">
        <f t="shared" si="6"/>
        <v>-0.078</v>
      </c>
      <c r="L120" s="383">
        <v>32014</v>
      </c>
      <c r="M120" s="436">
        <v>31573</v>
      </c>
      <c r="N120" s="436">
        <f t="shared" si="10"/>
        <v>441</v>
      </c>
      <c r="O120" s="436">
        <f t="shared" si="11"/>
        <v>-44100</v>
      </c>
      <c r="P120" s="436">
        <f t="shared" si="7"/>
        <v>-0.0441</v>
      </c>
      <c r="Q120" s="456"/>
    </row>
    <row r="121" spans="1:17" ht="18" customHeight="1">
      <c r="A121" s="472"/>
      <c r="B121" s="539"/>
      <c r="C121" s="493"/>
      <c r="D121" s="167"/>
      <c r="E121" s="167"/>
      <c r="F121" s="465"/>
      <c r="G121" s="455"/>
      <c r="H121" s="436"/>
      <c r="I121" s="436"/>
      <c r="J121" s="436"/>
      <c r="K121" s="436"/>
      <c r="L121" s="383"/>
      <c r="M121" s="436"/>
      <c r="N121" s="436"/>
      <c r="O121" s="436"/>
      <c r="P121" s="436"/>
      <c r="Q121" s="456"/>
    </row>
    <row r="122" spans="1:17" ht="18" customHeight="1">
      <c r="A122" s="472"/>
      <c r="B122" s="540" t="s">
        <v>62</v>
      </c>
      <c r="C122" s="493"/>
      <c r="D122" s="167"/>
      <c r="E122" s="167"/>
      <c r="F122" s="465"/>
      <c r="G122" s="455"/>
      <c r="H122" s="436"/>
      <c r="I122" s="436"/>
      <c r="J122" s="436"/>
      <c r="K122" s="436"/>
      <c r="L122" s="383"/>
      <c r="M122" s="436"/>
      <c r="N122" s="436"/>
      <c r="O122" s="436"/>
      <c r="P122" s="436"/>
      <c r="Q122" s="456"/>
    </row>
    <row r="123" spans="1:17" ht="18" customHeight="1">
      <c r="A123" s="472">
        <v>22</v>
      </c>
      <c r="B123" s="539" t="s">
        <v>63</v>
      </c>
      <c r="C123" s="493">
        <v>4902521</v>
      </c>
      <c r="D123" s="167" t="s">
        <v>13</v>
      </c>
      <c r="E123" s="130" t="s">
        <v>367</v>
      </c>
      <c r="F123" s="465">
        <v>-100</v>
      </c>
      <c r="G123" s="455">
        <v>24065</v>
      </c>
      <c r="H123" s="436">
        <v>23277</v>
      </c>
      <c r="I123" s="436">
        <f t="shared" si="8"/>
        <v>788</v>
      </c>
      <c r="J123" s="436">
        <f t="shared" si="9"/>
        <v>-78800</v>
      </c>
      <c r="K123" s="436">
        <f t="shared" si="6"/>
        <v>-0.0788</v>
      </c>
      <c r="L123" s="383">
        <v>8484</v>
      </c>
      <c r="M123" s="436">
        <v>8450</v>
      </c>
      <c r="N123" s="436">
        <f t="shared" si="10"/>
        <v>34</v>
      </c>
      <c r="O123" s="436">
        <f t="shared" si="11"/>
        <v>-3400</v>
      </c>
      <c r="P123" s="436">
        <f t="shared" si="7"/>
        <v>-0.0034</v>
      </c>
      <c r="Q123" s="456"/>
    </row>
    <row r="124" spans="1:17" ht="18" customHeight="1">
      <c r="A124" s="472">
        <v>23</v>
      </c>
      <c r="B124" s="539" t="s">
        <v>64</v>
      </c>
      <c r="C124" s="493">
        <v>4902522</v>
      </c>
      <c r="D124" s="167" t="s">
        <v>13</v>
      </c>
      <c r="E124" s="130" t="s">
        <v>367</v>
      </c>
      <c r="F124" s="465">
        <v>-100</v>
      </c>
      <c r="G124" s="455">
        <v>796</v>
      </c>
      <c r="H124" s="436">
        <v>768</v>
      </c>
      <c r="I124" s="436">
        <f t="shared" si="8"/>
        <v>28</v>
      </c>
      <c r="J124" s="436">
        <f t="shared" si="9"/>
        <v>-2800</v>
      </c>
      <c r="K124" s="436">
        <f t="shared" si="6"/>
        <v>-0.0028</v>
      </c>
      <c r="L124" s="383">
        <v>185</v>
      </c>
      <c r="M124" s="436">
        <v>184</v>
      </c>
      <c r="N124" s="436">
        <f t="shared" si="10"/>
        <v>1</v>
      </c>
      <c r="O124" s="436">
        <f t="shared" si="11"/>
        <v>-100</v>
      </c>
      <c r="P124" s="436">
        <f t="shared" si="7"/>
        <v>-0.0001</v>
      </c>
      <c r="Q124" s="456"/>
    </row>
    <row r="125" spans="1:17" ht="18" customHeight="1">
      <c r="A125" s="472">
        <v>24</v>
      </c>
      <c r="B125" s="539" t="s">
        <v>65</v>
      </c>
      <c r="C125" s="493">
        <v>4902523</v>
      </c>
      <c r="D125" s="167" t="s">
        <v>13</v>
      </c>
      <c r="E125" s="130" t="s">
        <v>367</v>
      </c>
      <c r="F125" s="465">
        <v>-100</v>
      </c>
      <c r="G125" s="455">
        <v>999815</v>
      </c>
      <c r="H125" s="436">
        <v>999815</v>
      </c>
      <c r="I125" s="436">
        <f t="shared" si="8"/>
        <v>0</v>
      </c>
      <c r="J125" s="436">
        <f t="shared" si="9"/>
        <v>0</v>
      </c>
      <c r="K125" s="436">
        <f t="shared" si="6"/>
        <v>0</v>
      </c>
      <c r="L125" s="383">
        <v>999943</v>
      </c>
      <c r="M125" s="436">
        <v>999943</v>
      </c>
      <c r="N125" s="436">
        <f t="shared" si="10"/>
        <v>0</v>
      </c>
      <c r="O125" s="436">
        <f t="shared" si="11"/>
        <v>0</v>
      </c>
      <c r="P125" s="436">
        <f t="shared" si="7"/>
        <v>0</v>
      </c>
      <c r="Q125" s="456"/>
    </row>
    <row r="126" spans="1:17" ht="18" customHeight="1">
      <c r="A126" s="472">
        <v>25</v>
      </c>
      <c r="B126" s="470" t="s">
        <v>66</v>
      </c>
      <c r="C126" s="465">
        <v>4902524</v>
      </c>
      <c r="D126" s="117" t="s">
        <v>13</v>
      </c>
      <c r="E126" s="130" t="s">
        <v>367</v>
      </c>
      <c r="F126" s="465">
        <v>-100</v>
      </c>
      <c r="G126" s="455">
        <v>0</v>
      </c>
      <c r="H126" s="436">
        <v>0</v>
      </c>
      <c r="I126" s="436">
        <f t="shared" si="8"/>
        <v>0</v>
      </c>
      <c r="J126" s="436">
        <f t="shared" si="9"/>
        <v>0</v>
      </c>
      <c r="K126" s="436">
        <f t="shared" si="6"/>
        <v>0</v>
      </c>
      <c r="L126" s="383">
        <v>0</v>
      </c>
      <c r="M126" s="436">
        <v>0</v>
      </c>
      <c r="N126" s="436">
        <f t="shared" si="10"/>
        <v>0</v>
      </c>
      <c r="O126" s="436">
        <f t="shared" si="11"/>
        <v>0</v>
      </c>
      <c r="P126" s="436">
        <f t="shared" si="7"/>
        <v>0</v>
      </c>
      <c r="Q126" s="456"/>
    </row>
    <row r="127" spans="1:17" ht="18" customHeight="1">
      <c r="A127" s="472">
        <v>26</v>
      </c>
      <c r="B127" s="470" t="s">
        <v>67</v>
      </c>
      <c r="C127" s="465">
        <v>4902525</v>
      </c>
      <c r="D127" s="117" t="s">
        <v>13</v>
      </c>
      <c r="E127" s="130" t="s">
        <v>367</v>
      </c>
      <c r="F127" s="465">
        <v>-100</v>
      </c>
      <c r="G127" s="455">
        <v>0</v>
      </c>
      <c r="H127" s="436">
        <v>0</v>
      </c>
      <c r="I127" s="436">
        <f t="shared" si="8"/>
        <v>0</v>
      </c>
      <c r="J127" s="436">
        <f t="shared" si="9"/>
        <v>0</v>
      </c>
      <c r="K127" s="436">
        <f t="shared" si="6"/>
        <v>0</v>
      </c>
      <c r="L127" s="383">
        <v>0</v>
      </c>
      <c r="M127" s="436">
        <v>0</v>
      </c>
      <c r="N127" s="436">
        <f t="shared" si="10"/>
        <v>0</v>
      </c>
      <c r="O127" s="436">
        <f t="shared" si="11"/>
        <v>0</v>
      </c>
      <c r="P127" s="436">
        <f t="shared" si="7"/>
        <v>0</v>
      </c>
      <c r="Q127" s="456"/>
    </row>
    <row r="128" spans="1:17" ht="18" customHeight="1">
      <c r="A128" s="472">
        <v>27</v>
      </c>
      <c r="B128" s="470" t="s">
        <v>68</v>
      </c>
      <c r="C128" s="465">
        <v>4902526</v>
      </c>
      <c r="D128" s="117" t="s">
        <v>13</v>
      </c>
      <c r="E128" s="130" t="s">
        <v>367</v>
      </c>
      <c r="F128" s="465">
        <v>-100</v>
      </c>
      <c r="G128" s="455">
        <v>9409</v>
      </c>
      <c r="H128" s="436">
        <v>8938</v>
      </c>
      <c r="I128" s="436">
        <f t="shared" si="8"/>
        <v>471</v>
      </c>
      <c r="J128" s="436">
        <f t="shared" si="9"/>
        <v>-47100</v>
      </c>
      <c r="K128" s="436">
        <f t="shared" si="6"/>
        <v>-0.0471</v>
      </c>
      <c r="L128" s="383">
        <v>8268</v>
      </c>
      <c r="M128" s="436">
        <v>8201</v>
      </c>
      <c r="N128" s="436">
        <f t="shared" si="10"/>
        <v>67</v>
      </c>
      <c r="O128" s="436">
        <f t="shared" si="11"/>
        <v>-6700</v>
      </c>
      <c r="P128" s="436">
        <f t="shared" si="7"/>
        <v>-0.0067</v>
      </c>
      <c r="Q128" s="456"/>
    </row>
    <row r="129" spans="1:17" ht="18" customHeight="1">
      <c r="A129" s="472">
        <v>28</v>
      </c>
      <c r="B129" s="470" t="s">
        <v>69</v>
      </c>
      <c r="C129" s="465">
        <v>4902527</v>
      </c>
      <c r="D129" s="117" t="s">
        <v>13</v>
      </c>
      <c r="E129" s="130" t="s">
        <v>367</v>
      </c>
      <c r="F129" s="465">
        <v>-100</v>
      </c>
      <c r="G129" s="455">
        <v>997958</v>
      </c>
      <c r="H129" s="436">
        <v>998027</v>
      </c>
      <c r="I129" s="436">
        <f t="shared" si="8"/>
        <v>-69</v>
      </c>
      <c r="J129" s="436">
        <f t="shared" si="9"/>
        <v>6900</v>
      </c>
      <c r="K129" s="436">
        <f t="shared" si="6"/>
        <v>0.0069</v>
      </c>
      <c r="L129" s="383">
        <v>999963</v>
      </c>
      <c r="M129" s="436">
        <v>999961</v>
      </c>
      <c r="N129" s="436">
        <f t="shared" si="10"/>
        <v>2</v>
      </c>
      <c r="O129" s="436">
        <f t="shared" si="11"/>
        <v>-200</v>
      </c>
      <c r="P129" s="436">
        <f t="shared" si="7"/>
        <v>-0.0002</v>
      </c>
      <c r="Q129" s="456"/>
    </row>
    <row r="130" spans="1:17" ht="18" customHeight="1">
      <c r="A130" s="472">
        <v>29</v>
      </c>
      <c r="B130" s="470" t="s">
        <v>152</v>
      </c>
      <c r="C130" s="465">
        <v>4902528</v>
      </c>
      <c r="D130" s="117" t="s">
        <v>13</v>
      </c>
      <c r="E130" s="130" t="s">
        <v>367</v>
      </c>
      <c r="F130" s="465">
        <v>-100</v>
      </c>
      <c r="G130" s="455">
        <v>11525</v>
      </c>
      <c r="H130" s="436">
        <v>11525</v>
      </c>
      <c r="I130" s="436">
        <f t="shared" si="8"/>
        <v>0</v>
      </c>
      <c r="J130" s="436">
        <f t="shared" si="9"/>
        <v>0</v>
      </c>
      <c r="K130" s="436">
        <f t="shared" si="6"/>
        <v>0</v>
      </c>
      <c r="L130" s="375">
        <v>4086</v>
      </c>
      <c r="M130" s="436">
        <v>4086</v>
      </c>
      <c r="N130" s="436">
        <f t="shared" si="10"/>
        <v>0</v>
      </c>
      <c r="O130" s="436">
        <f t="shared" si="11"/>
        <v>0</v>
      </c>
      <c r="P130" s="436">
        <f t="shared" si="7"/>
        <v>0</v>
      </c>
      <c r="Q130" s="456"/>
    </row>
    <row r="131" spans="1:17" ht="18" customHeight="1">
      <c r="A131" s="472"/>
      <c r="B131" s="470"/>
      <c r="C131" s="465"/>
      <c r="D131" s="117"/>
      <c r="E131" s="117"/>
      <c r="F131" s="465"/>
      <c r="G131" s="455"/>
      <c r="H131" s="436"/>
      <c r="I131" s="436"/>
      <c r="J131" s="436"/>
      <c r="K131" s="436"/>
      <c r="L131" s="383"/>
      <c r="M131" s="436"/>
      <c r="N131" s="436"/>
      <c r="O131" s="436"/>
      <c r="P131" s="436"/>
      <c r="Q131" s="456"/>
    </row>
    <row r="132" spans="1:17" ht="18" customHeight="1">
      <c r="A132" s="472"/>
      <c r="B132" s="541" t="s">
        <v>84</v>
      </c>
      <c r="C132" s="465"/>
      <c r="D132" s="117"/>
      <c r="E132" s="117"/>
      <c r="F132" s="465"/>
      <c r="G132" s="455"/>
      <c r="H132" s="436"/>
      <c r="I132" s="436"/>
      <c r="J132" s="436"/>
      <c r="K132" s="436"/>
      <c r="L132" s="383"/>
      <c r="M132" s="436"/>
      <c r="N132" s="436"/>
      <c r="O132" s="436"/>
      <c r="P132" s="436"/>
      <c r="Q132" s="456"/>
    </row>
    <row r="133" spans="1:17" ht="18" customHeight="1">
      <c r="A133" s="472">
        <v>30</v>
      </c>
      <c r="B133" s="470" t="s">
        <v>85</v>
      </c>
      <c r="C133" s="465">
        <v>4902514</v>
      </c>
      <c r="D133" s="117" t="s">
        <v>13</v>
      </c>
      <c r="E133" s="130" t="s">
        <v>367</v>
      </c>
      <c r="F133" s="465">
        <v>100</v>
      </c>
      <c r="G133" s="455">
        <v>341</v>
      </c>
      <c r="H133" s="436">
        <v>341</v>
      </c>
      <c r="I133" s="436">
        <f t="shared" si="8"/>
        <v>0</v>
      </c>
      <c r="J133" s="436">
        <f t="shared" si="9"/>
        <v>0</v>
      </c>
      <c r="K133" s="436">
        <f t="shared" si="6"/>
        <v>0</v>
      </c>
      <c r="L133" s="383">
        <v>839</v>
      </c>
      <c r="M133" s="436">
        <v>835</v>
      </c>
      <c r="N133" s="436">
        <f t="shared" si="10"/>
        <v>4</v>
      </c>
      <c r="O133" s="436">
        <f t="shared" si="11"/>
        <v>400</v>
      </c>
      <c r="P133" s="436">
        <f t="shared" si="7"/>
        <v>0.0004</v>
      </c>
      <c r="Q133" s="456"/>
    </row>
    <row r="134" spans="1:17" ht="18" customHeight="1">
      <c r="A134" s="472"/>
      <c r="B134" s="470"/>
      <c r="C134" s="465"/>
      <c r="D134" s="117"/>
      <c r="E134" s="130"/>
      <c r="F134" s="465"/>
      <c r="G134" s="455"/>
      <c r="H134" s="436"/>
      <c r="I134" s="436"/>
      <c r="J134" s="436"/>
      <c r="K134" s="436"/>
      <c r="L134" s="383"/>
      <c r="M134" s="436"/>
      <c r="N134" s="436"/>
      <c r="O134" s="436"/>
      <c r="P134" s="436"/>
      <c r="Q134" s="456"/>
    </row>
    <row r="135" spans="1:17" ht="18" customHeight="1">
      <c r="A135" s="472">
        <v>31</v>
      </c>
      <c r="B135" s="470" t="s">
        <v>86</v>
      </c>
      <c r="C135" s="465">
        <v>4902516</v>
      </c>
      <c r="D135" s="117" t="s">
        <v>13</v>
      </c>
      <c r="E135" s="130" t="s">
        <v>367</v>
      </c>
      <c r="F135" s="465">
        <v>-100</v>
      </c>
      <c r="G135" s="455">
        <v>999508</v>
      </c>
      <c r="H135" s="436">
        <v>999508</v>
      </c>
      <c r="I135" s="436">
        <f t="shared" si="8"/>
        <v>0</v>
      </c>
      <c r="J135" s="436">
        <f t="shared" si="9"/>
        <v>0</v>
      </c>
      <c r="K135" s="436">
        <f t="shared" si="6"/>
        <v>0</v>
      </c>
      <c r="L135" s="383">
        <v>999148</v>
      </c>
      <c r="M135" s="436">
        <v>999135</v>
      </c>
      <c r="N135" s="436">
        <f t="shared" si="10"/>
        <v>13</v>
      </c>
      <c r="O135" s="436">
        <f t="shared" si="11"/>
        <v>-1300</v>
      </c>
      <c r="P135" s="436">
        <f t="shared" si="7"/>
        <v>-0.0013</v>
      </c>
      <c r="Q135" s="456"/>
    </row>
    <row r="136" spans="1:17" ht="15" customHeight="1" thickBot="1">
      <c r="A136" s="31"/>
      <c r="B136" s="32"/>
      <c r="C136" s="32"/>
      <c r="D136" s="32"/>
      <c r="E136" s="32"/>
      <c r="F136" s="32"/>
      <c r="G136" s="31"/>
      <c r="H136" s="32"/>
      <c r="I136" s="32"/>
      <c r="J136" s="32"/>
      <c r="K136" s="64"/>
      <c r="L136" s="31"/>
      <c r="M136" s="32"/>
      <c r="N136" s="32"/>
      <c r="O136" s="32"/>
      <c r="P136" s="64"/>
      <c r="Q136" s="207"/>
    </row>
    <row r="137" ht="13.5" thickTop="1"/>
    <row r="138" spans="1:16" ht="20.25">
      <c r="A138" s="211" t="s">
        <v>334</v>
      </c>
      <c r="K138" s="264">
        <f>SUM(K87:K136)</f>
        <v>-4.1694</v>
      </c>
      <c r="P138" s="264">
        <f>SUM(P87:P136)</f>
        <v>-1.7274000000000003</v>
      </c>
    </row>
    <row r="139" spans="1:16" ht="12.75">
      <c r="A139" s="70"/>
      <c r="K139" s="19"/>
      <c r="P139" s="19"/>
    </row>
    <row r="140" spans="1:16" ht="12.75">
      <c r="A140" s="70"/>
      <c r="K140" s="19"/>
      <c r="P140" s="19"/>
    </row>
    <row r="141" spans="1:17" ht="18">
      <c r="A141" s="70"/>
      <c r="K141" s="19"/>
      <c r="P141" s="19"/>
      <c r="Q141" s="610" t="str">
        <f>NDPL!$Q$1</f>
        <v>SEPTEMBER 2010</v>
      </c>
    </row>
    <row r="142" spans="1:16" ht="12.75">
      <c r="A142" s="70"/>
      <c r="K142" s="19"/>
      <c r="P142" s="19"/>
    </row>
    <row r="143" spans="1:16" ht="12.75">
      <c r="A143" s="70"/>
      <c r="K143" s="19"/>
      <c r="P143" s="19"/>
    </row>
    <row r="144" spans="1:16" ht="12.75">
      <c r="A144" s="70"/>
      <c r="K144" s="19"/>
      <c r="P144" s="19"/>
    </row>
    <row r="145" spans="1:11" ht="13.5" thickBot="1">
      <c r="A145" s="2"/>
      <c r="B145" s="8"/>
      <c r="C145" s="8"/>
      <c r="D145" s="66"/>
      <c r="E145" s="66"/>
      <c r="F145" s="24"/>
      <c r="G145" s="24"/>
      <c r="H145" s="24"/>
      <c r="I145" s="24"/>
      <c r="J145" s="24"/>
      <c r="K145" s="67"/>
    </row>
    <row r="146" spans="1:17" ht="27.75">
      <c r="A146" s="643" t="s">
        <v>209</v>
      </c>
      <c r="B146" s="199"/>
      <c r="C146" s="195"/>
      <c r="D146" s="195"/>
      <c r="E146" s="195"/>
      <c r="F146" s="260"/>
      <c r="G146" s="260"/>
      <c r="H146" s="260"/>
      <c r="I146" s="260"/>
      <c r="J146" s="260"/>
      <c r="K146" s="261"/>
      <c r="L146" s="59"/>
      <c r="M146" s="59"/>
      <c r="N146" s="59"/>
      <c r="O146" s="59"/>
      <c r="P146" s="59"/>
      <c r="Q146" s="60"/>
    </row>
    <row r="147" spans="1:17" ht="24.75" customHeight="1">
      <c r="A147" s="642" t="s">
        <v>336</v>
      </c>
      <c r="B147" s="68"/>
      <c r="C147" s="68"/>
      <c r="D147" s="68"/>
      <c r="E147" s="68"/>
      <c r="F147" s="68"/>
      <c r="G147" s="68"/>
      <c r="H147" s="68"/>
      <c r="I147" s="68"/>
      <c r="J147" s="68"/>
      <c r="K147" s="630">
        <f>K80</f>
        <v>1.62046671</v>
      </c>
      <c r="L147" s="396"/>
      <c r="M147" s="396"/>
      <c r="N147" s="396"/>
      <c r="O147" s="396"/>
      <c r="P147" s="630">
        <f>P80</f>
        <v>40.60076647000001</v>
      </c>
      <c r="Q147" s="61"/>
    </row>
    <row r="148" spans="1:17" ht="24.75" customHeight="1">
      <c r="A148" s="642" t="s">
        <v>335</v>
      </c>
      <c r="B148" s="68"/>
      <c r="C148" s="68"/>
      <c r="D148" s="68"/>
      <c r="E148" s="68"/>
      <c r="F148" s="68"/>
      <c r="G148" s="68"/>
      <c r="H148" s="68"/>
      <c r="I148" s="68"/>
      <c r="J148" s="68"/>
      <c r="K148" s="630">
        <f>K138</f>
        <v>-4.1694</v>
      </c>
      <c r="L148" s="396"/>
      <c r="M148" s="396"/>
      <c r="N148" s="396"/>
      <c r="O148" s="396"/>
      <c r="P148" s="630">
        <f>P138</f>
        <v>-1.7274000000000003</v>
      </c>
      <c r="Q148" s="61"/>
    </row>
    <row r="149" spans="1:17" ht="24.75" customHeight="1">
      <c r="A149" s="642" t="s">
        <v>337</v>
      </c>
      <c r="B149" s="68"/>
      <c r="C149" s="68"/>
      <c r="D149" s="68"/>
      <c r="E149" s="68"/>
      <c r="F149" s="68"/>
      <c r="G149" s="68"/>
      <c r="H149" s="68"/>
      <c r="I149" s="68"/>
      <c r="J149" s="68"/>
      <c r="K149" s="630">
        <f>'ROHTAK ROAD'!K43</f>
        <v>0.8068000000000001</v>
      </c>
      <c r="L149" s="396"/>
      <c r="M149" s="396"/>
      <c r="N149" s="396"/>
      <c r="O149" s="396"/>
      <c r="P149" s="630">
        <f>'ROHTAK ROAD'!P43</f>
        <v>0.8271</v>
      </c>
      <c r="Q149" s="61"/>
    </row>
    <row r="150" spans="1:17" ht="24.75" customHeight="1">
      <c r="A150" s="642" t="s">
        <v>338</v>
      </c>
      <c r="B150" s="68"/>
      <c r="C150" s="68"/>
      <c r="D150" s="68"/>
      <c r="E150" s="68"/>
      <c r="F150" s="68"/>
      <c r="G150" s="68"/>
      <c r="H150" s="68"/>
      <c r="I150" s="68"/>
      <c r="J150" s="68"/>
      <c r="K150" s="630">
        <f>-MES!K39</f>
        <v>-0.08074999999999999</v>
      </c>
      <c r="L150" s="396"/>
      <c r="M150" s="396"/>
      <c r="N150" s="396"/>
      <c r="O150" s="396"/>
      <c r="P150" s="630">
        <f>-MES!P39</f>
        <v>-0.24384999999999998</v>
      </c>
      <c r="Q150" s="61"/>
    </row>
    <row r="151" spans="1:17" ht="29.25" customHeight="1" thickBot="1">
      <c r="A151" s="644" t="s">
        <v>210</v>
      </c>
      <c r="B151" s="262"/>
      <c r="C151" s="263"/>
      <c r="D151" s="263"/>
      <c r="E151" s="263"/>
      <c r="F151" s="263"/>
      <c r="G151" s="263"/>
      <c r="H151" s="263"/>
      <c r="I151" s="263"/>
      <c r="J151" s="263"/>
      <c r="K151" s="645">
        <f>SUM(K147:K150)</f>
        <v>-1.8228832900000005</v>
      </c>
      <c r="L151" s="631"/>
      <c r="M151" s="631"/>
      <c r="N151" s="631"/>
      <c r="O151" s="631"/>
      <c r="P151" s="645">
        <f>SUM(P147:P150)</f>
        <v>39.45661647000001</v>
      </c>
      <c r="Q151" s="212"/>
    </row>
    <row r="156" ht="13.5" thickBot="1"/>
    <row r="157" spans="1:17" ht="12.75">
      <c r="A157" s="306"/>
      <c r="B157" s="307"/>
      <c r="C157" s="307"/>
      <c r="D157" s="307"/>
      <c r="E157" s="307"/>
      <c r="F157" s="307"/>
      <c r="G157" s="307"/>
      <c r="H157" s="59"/>
      <c r="I157" s="59"/>
      <c r="J157" s="59"/>
      <c r="K157" s="59"/>
      <c r="L157" s="59"/>
      <c r="M157" s="59"/>
      <c r="N157" s="59"/>
      <c r="O157" s="59"/>
      <c r="P157" s="59"/>
      <c r="Q157" s="60"/>
    </row>
    <row r="158" spans="1:17" ht="26.25">
      <c r="A158" s="634" t="s">
        <v>348</v>
      </c>
      <c r="B158" s="298"/>
      <c r="C158" s="298"/>
      <c r="D158" s="298"/>
      <c r="E158" s="298"/>
      <c r="F158" s="298"/>
      <c r="G158" s="298"/>
      <c r="H158" s="21"/>
      <c r="I158" s="21"/>
      <c r="J158" s="21"/>
      <c r="K158" s="21"/>
      <c r="L158" s="21"/>
      <c r="M158" s="21"/>
      <c r="N158" s="21"/>
      <c r="O158" s="21"/>
      <c r="P158" s="21"/>
      <c r="Q158" s="61"/>
    </row>
    <row r="159" spans="1:17" ht="12.75">
      <c r="A159" s="308"/>
      <c r="B159" s="298"/>
      <c r="C159" s="298"/>
      <c r="D159" s="298"/>
      <c r="E159" s="298"/>
      <c r="F159" s="298"/>
      <c r="G159" s="298"/>
      <c r="H159" s="21"/>
      <c r="I159" s="21"/>
      <c r="J159" s="21"/>
      <c r="K159" s="21"/>
      <c r="L159" s="21"/>
      <c r="M159" s="21"/>
      <c r="N159" s="21"/>
      <c r="O159" s="21"/>
      <c r="P159" s="21"/>
      <c r="Q159" s="61"/>
    </row>
    <row r="160" spans="1:17" ht="15.75">
      <c r="A160" s="309"/>
      <c r="B160" s="310"/>
      <c r="C160" s="310"/>
      <c r="D160" s="310"/>
      <c r="E160" s="310"/>
      <c r="F160" s="310"/>
      <c r="G160" s="310"/>
      <c r="H160" s="21"/>
      <c r="I160" s="21"/>
      <c r="J160" s="21"/>
      <c r="K160" s="353" t="s">
        <v>360</v>
      </c>
      <c r="L160" s="21"/>
      <c r="M160" s="21"/>
      <c r="N160" s="21"/>
      <c r="O160" s="21"/>
      <c r="P160" s="353" t="s">
        <v>361</v>
      </c>
      <c r="Q160" s="61"/>
    </row>
    <row r="161" spans="1:17" ht="12.75">
      <c r="A161" s="311"/>
      <c r="B161" s="177"/>
      <c r="C161" s="177"/>
      <c r="D161" s="177"/>
      <c r="E161" s="177"/>
      <c r="F161" s="177"/>
      <c r="G161" s="177"/>
      <c r="H161" s="21"/>
      <c r="I161" s="21"/>
      <c r="J161" s="21"/>
      <c r="K161" s="21"/>
      <c r="L161" s="21"/>
      <c r="M161" s="21"/>
      <c r="N161" s="21"/>
      <c r="O161" s="21"/>
      <c r="P161" s="21"/>
      <c r="Q161" s="61"/>
    </row>
    <row r="162" spans="1:17" ht="12.75">
      <c r="A162" s="311"/>
      <c r="B162" s="177"/>
      <c r="C162" s="177"/>
      <c r="D162" s="177"/>
      <c r="E162" s="177"/>
      <c r="F162" s="177"/>
      <c r="G162" s="177"/>
      <c r="H162" s="21"/>
      <c r="I162" s="21"/>
      <c r="J162" s="21"/>
      <c r="K162" s="21"/>
      <c r="L162" s="21"/>
      <c r="M162" s="21"/>
      <c r="N162" s="21"/>
      <c r="O162" s="21"/>
      <c r="P162" s="21"/>
      <c r="Q162" s="61"/>
    </row>
    <row r="163" spans="1:17" ht="23.25">
      <c r="A163" s="632" t="s">
        <v>351</v>
      </c>
      <c r="B163" s="299"/>
      <c r="C163" s="299"/>
      <c r="D163" s="300"/>
      <c r="E163" s="300"/>
      <c r="F163" s="301"/>
      <c r="G163" s="300"/>
      <c r="H163" s="21"/>
      <c r="I163" s="21"/>
      <c r="J163" s="21"/>
      <c r="K163" s="637">
        <f>K151</f>
        <v>-1.8228832900000005</v>
      </c>
      <c r="L163" s="635" t="s">
        <v>349</v>
      </c>
      <c r="M163" s="577"/>
      <c r="N163" s="577"/>
      <c r="O163" s="577"/>
      <c r="P163" s="637">
        <f>P151</f>
        <v>39.45661647000001</v>
      </c>
      <c r="Q163" s="639" t="s">
        <v>349</v>
      </c>
    </row>
    <row r="164" spans="1:17" ht="23.25">
      <c r="A164" s="316"/>
      <c r="B164" s="302"/>
      <c r="C164" s="302"/>
      <c r="D164" s="298"/>
      <c r="E164" s="298"/>
      <c r="F164" s="303"/>
      <c r="G164" s="298"/>
      <c r="H164" s="21"/>
      <c r="I164" s="21"/>
      <c r="J164" s="21"/>
      <c r="K164" s="577"/>
      <c r="L164" s="636"/>
      <c r="M164" s="577"/>
      <c r="N164" s="577"/>
      <c r="O164" s="577"/>
      <c r="P164" s="577"/>
      <c r="Q164" s="640"/>
    </row>
    <row r="165" spans="1:17" ht="23.25">
      <c r="A165" s="633" t="s">
        <v>350</v>
      </c>
      <c r="B165" s="304"/>
      <c r="C165" s="53"/>
      <c r="D165" s="298"/>
      <c r="E165" s="298"/>
      <c r="F165" s="305"/>
      <c r="G165" s="300"/>
      <c r="H165" s="21"/>
      <c r="I165" s="21"/>
      <c r="J165" s="21"/>
      <c r="K165" s="577">
        <f>-'STEPPED UP GENCO'!K48</f>
        <v>-0.43611760800000005</v>
      </c>
      <c r="L165" s="635" t="s">
        <v>349</v>
      </c>
      <c r="M165" s="577"/>
      <c r="N165" s="577"/>
      <c r="O165" s="577"/>
      <c r="P165" s="577">
        <f>-'STEPPED UP GENCO'!P48</f>
        <v>-2.0286414899999996</v>
      </c>
      <c r="Q165" s="639" t="s">
        <v>349</v>
      </c>
    </row>
    <row r="166" spans="1:17" ht="15">
      <c r="A166" s="312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97"/>
      <c r="M166" s="21"/>
      <c r="N166" s="21"/>
      <c r="O166" s="21"/>
      <c r="P166" s="21"/>
      <c r="Q166" s="641"/>
    </row>
    <row r="167" spans="1:17" ht="15">
      <c r="A167" s="312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97"/>
      <c r="M167" s="21"/>
      <c r="N167" s="21"/>
      <c r="O167" s="21"/>
      <c r="P167" s="21"/>
      <c r="Q167" s="641"/>
    </row>
    <row r="168" spans="1:17" ht="15">
      <c r="A168" s="312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97"/>
      <c r="M168" s="21"/>
      <c r="N168" s="21"/>
      <c r="O168" s="21"/>
      <c r="P168" s="21"/>
      <c r="Q168" s="641"/>
    </row>
    <row r="169" spans="1:17" ht="23.25">
      <c r="A169" s="312"/>
      <c r="B169" s="21"/>
      <c r="C169" s="21"/>
      <c r="D169" s="21"/>
      <c r="E169" s="21"/>
      <c r="F169" s="21"/>
      <c r="G169" s="21"/>
      <c r="H169" s="299"/>
      <c r="I169" s="299"/>
      <c r="J169" s="318" t="s">
        <v>352</v>
      </c>
      <c r="K169" s="638">
        <f>SUM(K163:K168)</f>
        <v>-2.2590008980000005</v>
      </c>
      <c r="L169" s="318" t="s">
        <v>349</v>
      </c>
      <c r="M169" s="577"/>
      <c r="N169" s="577"/>
      <c r="O169" s="577"/>
      <c r="P169" s="638">
        <f>SUM(P163:P168)</f>
        <v>37.42797498000001</v>
      </c>
      <c r="Q169" s="318" t="s">
        <v>349</v>
      </c>
    </row>
    <row r="170" spans="1:17" ht="13.5" thickBot="1">
      <c r="A170" s="313"/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212"/>
    </row>
  </sheetData>
  <sheetProtection/>
  <mergeCells count="1">
    <mergeCell ref="Q11:Q12"/>
  </mergeCells>
  <printOptions horizontalCentered="1"/>
  <pageMargins left="0.5" right="0.35" top="0.35" bottom="0.43" header="0.5" footer="0.5"/>
  <pageSetup horizontalDpi="600" verticalDpi="600" orientation="landscape" paperSize="9" scale="54" r:id="rId1"/>
  <rowBreaks count="3" manualBreakCount="3">
    <brk id="46" max="255" man="1"/>
    <brk id="82" max="16" man="1"/>
    <brk id="138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75"/>
  <sheetViews>
    <sheetView view="pageBreakPreview" zoomScale="55" zoomScaleNormal="70" zoomScaleSheetLayoutView="55" zoomScalePageLayoutView="50" workbookViewId="0" topLeftCell="A1">
      <selection activeCell="B42" sqref="B42"/>
    </sheetView>
  </sheetViews>
  <sheetFormatPr defaultColWidth="9.140625" defaultRowHeight="12.75"/>
  <cols>
    <col min="1" max="1" width="4.140625" style="0" customWidth="1"/>
    <col min="2" max="2" width="18.00390625" style="0" customWidth="1"/>
    <col min="3" max="3" width="9.7109375" style="0" customWidth="1"/>
    <col min="5" max="5" width="15.421875" style="0" customWidth="1"/>
    <col min="6" max="6" width="6.8515625" style="0" customWidth="1"/>
    <col min="7" max="7" width="13.00390625" style="0" customWidth="1"/>
    <col min="8" max="8" width="12.421875" style="0" customWidth="1"/>
    <col min="9" max="9" width="9.28125" style="0" bestFit="1" customWidth="1"/>
    <col min="10" max="10" width="9.8515625" style="0" bestFit="1" customWidth="1"/>
    <col min="11" max="11" width="13.7109375" style="0" customWidth="1"/>
    <col min="12" max="12" width="14.421875" style="0" customWidth="1"/>
    <col min="13" max="13" width="14.28125" style="0" customWidth="1"/>
    <col min="14" max="14" width="9.28125" style="0" bestFit="1" customWidth="1"/>
    <col min="15" max="15" width="10.8515625" style="0" bestFit="1" customWidth="1"/>
    <col min="16" max="16" width="14.28125" style="0" customWidth="1"/>
    <col min="17" max="17" width="18.8515625" style="0" customWidth="1"/>
  </cols>
  <sheetData>
    <row r="1" spans="1:17" ht="26.25">
      <c r="A1" s="1" t="s">
        <v>256</v>
      </c>
      <c r="Q1" s="246" t="str">
        <f>NDPL!Q1</f>
        <v>SEPTEMBER 2010</v>
      </c>
    </row>
    <row r="2" ht="18.75" customHeight="1">
      <c r="A2" s="109" t="s">
        <v>257</v>
      </c>
    </row>
    <row r="3" ht="23.25">
      <c r="A3" s="254" t="s">
        <v>230</v>
      </c>
    </row>
    <row r="4" spans="1:16" ht="24" thickBot="1">
      <c r="A4" s="597" t="s">
        <v>231</v>
      </c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62.25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01/10/10</v>
      </c>
      <c r="H5" s="41" t="str">
        <f>NDPL!H5</f>
        <v>INTIAL READING 01/09/10</v>
      </c>
      <c r="I5" s="41" t="s">
        <v>4</v>
      </c>
      <c r="J5" s="41" t="s">
        <v>5</v>
      </c>
      <c r="K5" s="41" t="s">
        <v>6</v>
      </c>
      <c r="L5" s="43" t="str">
        <f>NDPL!G5</f>
        <v>FINAL READING 01/10/10</v>
      </c>
      <c r="M5" s="41" t="str">
        <f>NDPL!H5</f>
        <v>INTIAL READING 01/09/10</v>
      </c>
      <c r="N5" s="41" t="s">
        <v>4</v>
      </c>
      <c r="O5" s="41" t="s">
        <v>5</v>
      </c>
      <c r="P5" s="41" t="s">
        <v>6</v>
      </c>
      <c r="Q5" s="241" t="s">
        <v>329</v>
      </c>
    </row>
    <row r="6" ht="14.25" thickBot="1" thickTop="1"/>
    <row r="7" spans="1:17" ht="18" customHeight="1" thickTop="1">
      <c r="A7" s="213"/>
      <c r="B7" s="214" t="s">
        <v>212</v>
      </c>
      <c r="C7" s="215"/>
      <c r="D7" s="215"/>
      <c r="E7" s="215"/>
      <c r="F7" s="215"/>
      <c r="G7" s="73"/>
      <c r="H7" s="74"/>
      <c r="I7" s="74"/>
      <c r="J7" s="74"/>
      <c r="K7" s="74"/>
      <c r="L7" s="75"/>
      <c r="M7" s="74"/>
      <c r="N7" s="74"/>
      <c r="O7" s="74"/>
      <c r="P7" s="74"/>
      <c r="Q7" s="205"/>
    </row>
    <row r="8" spans="1:17" ht="18" customHeight="1">
      <c r="A8" s="216"/>
      <c r="B8" s="217" t="s">
        <v>116</v>
      </c>
      <c r="C8" s="218"/>
      <c r="D8" s="219"/>
      <c r="E8" s="220"/>
      <c r="F8" s="221"/>
      <c r="G8" s="80"/>
      <c r="H8" s="81"/>
      <c r="I8" s="82"/>
      <c r="J8" s="82"/>
      <c r="K8" s="82"/>
      <c r="L8" s="83"/>
      <c r="M8" s="81"/>
      <c r="N8" s="82"/>
      <c r="O8" s="82"/>
      <c r="P8" s="82"/>
      <c r="Q8" s="206"/>
    </row>
    <row r="9" spans="1:17" ht="18" customHeight="1">
      <c r="A9" s="216">
        <v>1</v>
      </c>
      <c r="B9" s="217" t="s">
        <v>117</v>
      </c>
      <c r="C9" s="218">
        <v>4865136</v>
      </c>
      <c r="D9" s="222" t="s">
        <v>13</v>
      </c>
      <c r="E9" s="348" t="s">
        <v>367</v>
      </c>
      <c r="F9" s="223">
        <v>100</v>
      </c>
      <c r="G9" s="144">
        <v>2157</v>
      </c>
      <c r="H9" s="600">
        <v>1449</v>
      </c>
      <c r="I9" s="82">
        <f aca="true" t="shared" si="0" ref="I9:I51">G9-H9</f>
        <v>708</v>
      </c>
      <c r="J9" s="82">
        <f aca="true" t="shared" si="1" ref="J9:J51">$F9*I9</f>
        <v>70800</v>
      </c>
      <c r="K9" s="82">
        <f aca="true" t="shared" si="2" ref="K9:K51">J9/1000000</f>
        <v>0.0708</v>
      </c>
      <c r="L9" s="249">
        <v>52678</v>
      </c>
      <c r="M9" s="82">
        <v>51316</v>
      </c>
      <c r="N9" s="82">
        <f aca="true" t="shared" si="3" ref="N9:N51">L9-M9</f>
        <v>1362</v>
      </c>
      <c r="O9" s="82">
        <f aca="true" t="shared" si="4" ref="O9:O51">$F9*N9</f>
        <v>136200</v>
      </c>
      <c r="P9" s="82">
        <f aca="true" t="shared" si="5" ref="P9:P51">O9/1000000</f>
        <v>0.1362</v>
      </c>
      <c r="Q9" s="206"/>
    </row>
    <row r="10" spans="1:17" ht="18" customHeight="1">
      <c r="A10" s="216">
        <v>2</v>
      </c>
      <c r="B10" s="217" t="s">
        <v>118</v>
      </c>
      <c r="C10" s="218">
        <v>4865137</v>
      </c>
      <c r="D10" s="222" t="s">
        <v>13</v>
      </c>
      <c r="E10" s="348" t="s">
        <v>367</v>
      </c>
      <c r="F10" s="223">
        <v>100</v>
      </c>
      <c r="G10" s="144">
        <v>1980</v>
      </c>
      <c r="H10" s="600">
        <v>1359</v>
      </c>
      <c r="I10" s="82">
        <f t="shared" si="0"/>
        <v>621</v>
      </c>
      <c r="J10" s="82">
        <f t="shared" si="1"/>
        <v>62100</v>
      </c>
      <c r="K10" s="82">
        <f t="shared" si="2"/>
        <v>0.0621</v>
      </c>
      <c r="L10" s="249">
        <v>111347</v>
      </c>
      <c r="M10" s="82">
        <v>110446</v>
      </c>
      <c r="N10" s="82">
        <f t="shared" si="3"/>
        <v>901</v>
      </c>
      <c r="O10" s="82">
        <f t="shared" si="4"/>
        <v>90100</v>
      </c>
      <c r="P10" s="82">
        <f t="shared" si="5"/>
        <v>0.0901</v>
      </c>
      <c r="Q10" s="206"/>
    </row>
    <row r="11" spans="1:17" ht="18" customHeight="1">
      <c r="A11" s="216">
        <v>3</v>
      </c>
      <c r="B11" s="217" t="s">
        <v>119</v>
      </c>
      <c r="C11" s="218">
        <v>4865138</v>
      </c>
      <c r="D11" s="222" t="s">
        <v>13</v>
      </c>
      <c r="E11" s="348" t="s">
        <v>367</v>
      </c>
      <c r="F11" s="223">
        <v>100</v>
      </c>
      <c r="G11" s="144">
        <v>999569</v>
      </c>
      <c r="H11" s="600">
        <v>999756</v>
      </c>
      <c r="I11" s="82">
        <f t="shared" si="0"/>
        <v>-187</v>
      </c>
      <c r="J11" s="82">
        <f t="shared" si="1"/>
        <v>-18700</v>
      </c>
      <c r="K11" s="82">
        <f t="shared" si="2"/>
        <v>-0.0187</v>
      </c>
      <c r="L11" s="249">
        <v>4318</v>
      </c>
      <c r="M11" s="82">
        <v>4509</v>
      </c>
      <c r="N11" s="82">
        <f t="shared" si="3"/>
        <v>-191</v>
      </c>
      <c r="O11" s="82">
        <f t="shared" si="4"/>
        <v>-19100</v>
      </c>
      <c r="P11" s="82">
        <f t="shared" si="5"/>
        <v>-0.0191</v>
      </c>
      <c r="Q11" s="206"/>
    </row>
    <row r="12" spans="1:17" ht="18" customHeight="1">
      <c r="A12" s="216">
        <v>4</v>
      </c>
      <c r="B12" s="217" t="s">
        <v>120</v>
      </c>
      <c r="C12" s="218">
        <v>4865139</v>
      </c>
      <c r="D12" s="222" t="s">
        <v>13</v>
      </c>
      <c r="E12" s="348" t="s">
        <v>367</v>
      </c>
      <c r="F12" s="223">
        <v>100</v>
      </c>
      <c r="G12" s="144">
        <v>3659</v>
      </c>
      <c r="H12" s="600">
        <v>3100</v>
      </c>
      <c r="I12" s="82">
        <f t="shared" si="0"/>
        <v>559</v>
      </c>
      <c r="J12" s="82">
        <f t="shared" si="1"/>
        <v>55900</v>
      </c>
      <c r="K12" s="82">
        <f t="shared" si="2"/>
        <v>0.0559</v>
      </c>
      <c r="L12" s="249">
        <v>72954</v>
      </c>
      <c r="M12" s="82">
        <v>72314</v>
      </c>
      <c r="N12" s="82">
        <f t="shared" si="3"/>
        <v>640</v>
      </c>
      <c r="O12" s="82">
        <f t="shared" si="4"/>
        <v>64000</v>
      </c>
      <c r="P12" s="82">
        <f t="shared" si="5"/>
        <v>0.064</v>
      </c>
      <c r="Q12" s="206"/>
    </row>
    <row r="13" spans="1:17" ht="18" customHeight="1">
      <c r="A13" s="216">
        <v>5</v>
      </c>
      <c r="B13" s="217" t="s">
        <v>121</v>
      </c>
      <c r="C13" s="218">
        <v>4864948</v>
      </c>
      <c r="D13" s="222" t="s">
        <v>13</v>
      </c>
      <c r="E13" s="348" t="s">
        <v>367</v>
      </c>
      <c r="F13" s="223">
        <v>1000</v>
      </c>
      <c r="G13" s="144">
        <v>29543</v>
      </c>
      <c r="H13" s="600">
        <v>27783</v>
      </c>
      <c r="I13" s="82">
        <f t="shared" si="0"/>
        <v>1760</v>
      </c>
      <c r="J13" s="82">
        <f t="shared" si="1"/>
        <v>1760000</v>
      </c>
      <c r="K13" s="82">
        <f t="shared" si="2"/>
        <v>1.76</v>
      </c>
      <c r="L13" s="249">
        <v>232</v>
      </c>
      <c r="M13" s="82">
        <v>232</v>
      </c>
      <c r="N13" s="82">
        <f t="shared" si="3"/>
        <v>0</v>
      </c>
      <c r="O13" s="82">
        <f t="shared" si="4"/>
        <v>0</v>
      </c>
      <c r="P13" s="82">
        <f t="shared" si="5"/>
        <v>0</v>
      </c>
      <c r="Q13" s="206"/>
    </row>
    <row r="14" spans="1:17" ht="18" customHeight="1">
      <c r="A14" s="216"/>
      <c r="B14" s="224" t="s">
        <v>162</v>
      </c>
      <c r="C14" s="218"/>
      <c r="D14" s="222"/>
      <c r="E14" s="348"/>
      <c r="F14" s="223"/>
      <c r="G14" s="144"/>
      <c r="H14" s="600"/>
      <c r="I14" s="82"/>
      <c r="J14" s="82"/>
      <c r="K14" s="82"/>
      <c r="L14" s="249"/>
      <c r="M14" s="82"/>
      <c r="N14" s="82"/>
      <c r="O14" s="82"/>
      <c r="P14" s="82"/>
      <c r="Q14" s="206"/>
    </row>
    <row r="15" spans="1:17" ht="18" customHeight="1">
      <c r="A15" s="216"/>
      <c r="B15" s="224" t="s">
        <v>116</v>
      </c>
      <c r="C15" s="218"/>
      <c r="D15" s="222"/>
      <c r="E15" s="348"/>
      <c r="F15" s="223"/>
      <c r="G15" s="144"/>
      <c r="H15" s="82"/>
      <c r="I15" s="82"/>
      <c r="J15" s="82"/>
      <c r="K15" s="82"/>
      <c r="L15" s="249"/>
      <c r="M15" s="82"/>
      <c r="N15" s="82"/>
      <c r="O15" s="82"/>
      <c r="P15" s="82"/>
      <c r="Q15" s="206"/>
    </row>
    <row r="16" spans="1:17" ht="18" customHeight="1">
      <c r="A16" s="216">
        <v>6</v>
      </c>
      <c r="B16" s="217" t="s">
        <v>213</v>
      </c>
      <c r="C16" s="218">
        <v>4865124</v>
      </c>
      <c r="D16" s="219" t="s">
        <v>13</v>
      </c>
      <c r="E16" s="348" t="s">
        <v>367</v>
      </c>
      <c r="F16" s="223">
        <v>100</v>
      </c>
      <c r="G16" s="144">
        <v>173</v>
      </c>
      <c r="H16" s="82">
        <v>81</v>
      </c>
      <c r="I16" s="82">
        <f>G16-H16</f>
        <v>92</v>
      </c>
      <c r="J16" s="82">
        <f t="shared" si="1"/>
        <v>9200</v>
      </c>
      <c r="K16" s="82">
        <f t="shared" si="2"/>
        <v>0.0092</v>
      </c>
      <c r="L16" s="249">
        <v>266176</v>
      </c>
      <c r="M16" s="82">
        <v>265187</v>
      </c>
      <c r="N16" s="82">
        <f>L16-M16</f>
        <v>989</v>
      </c>
      <c r="O16" s="82">
        <f t="shared" si="4"/>
        <v>98900</v>
      </c>
      <c r="P16" s="82">
        <f t="shared" si="5"/>
        <v>0.0989</v>
      </c>
      <c r="Q16" s="206"/>
    </row>
    <row r="17" spans="1:17" ht="18" customHeight="1">
      <c r="A17" s="216">
        <v>7</v>
      </c>
      <c r="B17" s="217" t="s">
        <v>214</v>
      </c>
      <c r="C17" s="218">
        <v>4865125</v>
      </c>
      <c r="D17" s="222" t="s">
        <v>13</v>
      </c>
      <c r="E17" s="348" t="s">
        <v>367</v>
      </c>
      <c r="F17" s="223">
        <v>100</v>
      </c>
      <c r="G17" s="144">
        <v>1675</v>
      </c>
      <c r="H17" s="82">
        <v>442</v>
      </c>
      <c r="I17" s="82">
        <f t="shared" si="0"/>
        <v>1233</v>
      </c>
      <c r="J17" s="82">
        <f t="shared" si="1"/>
        <v>123300</v>
      </c>
      <c r="K17" s="82">
        <f t="shared" si="2"/>
        <v>0.1233</v>
      </c>
      <c r="L17" s="249">
        <v>389292</v>
      </c>
      <c r="M17" s="82">
        <v>387903</v>
      </c>
      <c r="N17" s="82">
        <f t="shared" si="3"/>
        <v>1389</v>
      </c>
      <c r="O17" s="82">
        <f t="shared" si="4"/>
        <v>138900</v>
      </c>
      <c r="P17" s="82">
        <f t="shared" si="5"/>
        <v>0.1389</v>
      </c>
      <c r="Q17" s="206"/>
    </row>
    <row r="18" spans="1:17" ht="18" customHeight="1">
      <c r="A18" s="216">
        <v>8</v>
      </c>
      <c r="B18" s="220" t="s">
        <v>215</v>
      </c>
      <c r="C18" s="218">
        <v>4865126</v>
      </c>
      <c r="D18" s="222" t="s">
        <v>13</v>
      </c>
      <c r="E18" s="348" t="s">
        <v>367</v>
      </c>
      <c r="F18" s="223">
        <v>100</v>
      </c>
      <c r="G18" s="144">
        <v>1940</v>
      </c>
      <c r="H18" s="82">
        <v>1057</v>
      </c>
      <c r="I18" s="82">
        <f t="shared" si="0"/>
        <v>883</v>
      </c>
      <c r="J18" s="82">
        <f t="shared" si="1"/>
        <v>88300</v>
      </c>
      <c r="K18" s="82">
        <f t="shared" si="2"/>
        <v>0.0883</v>
      </c>
      <c r="L18" s="249">
        <v>169048</v>
      </c>
      <c r="M18" s="82">
        <v>166468</v>
      </c>
      <c r="N18" s="82">
        <f t="shared" si="3"/>
        <v>2580</v>
      </c>
      <c r="O18" s="82">
        <f t="shared" si="4"/>
        <v>258000</v>
      </c>
      <c r="P18" s="82">
        <f t="shared" si="5"/>
        <v>0.258</v>
      </c>
      <c r="Q18" s="206"/>
    </row>
    <row r="19" spans="1:17" ht="18" customHeight="1">
      <c r="A19" s="216">
        <v>9</v>
      </c>
      <c r="B19" s="217" t="s">
        <v>216</v>
      </c>
      <c r="C19" s="218">
        <v>4865127</v>
      </c>
      <c r="D19" s="222" t="s">
        <v>13</v>
      </c>
      <c r="E19" s="348" t="s">
        <v>367</v>
      </c>
      <c r="F19" s="223">
        <v>100</v>
      </c>
      <c r="G19" s="144">
        <v>1112</v>
      </c>
      <c r="H19" s="82">
        <v>599</v>
      </c>
      <c r="I19" s="82">
        <f t="shared" si="0"/>
        <v>513</v>
      </c>
      <c r="J19" s="82">
        <f t="shared" si="1"/>
        <v>51300</v>
      </c>
      <c r="K19" s="82">
        <f t="shared" si="2"/>
        <v>0.0513</v>
      </c>
      <c r="L19" s="249">
        <v>287473</v>
      </c>
      <c r="M19" s="82">
        <v>287380</v>
      </c>
      <c r="N19" s="82">
        <f t="shared" si="3"/>
        <v>93</v>
      </c>
      <c r="O19" s="82">
        <f t="shared" si="4"/>
        <v>9300</v>
      </c>
      <c r="P19" s="82">
        <f t="shared" si="5"/>
        <v>0.0093</v>
      </c>
      <c r="Q19" s="206"/>
    </row>
    <row r="20" spans="1:17" ht="18" customHeight="1">
      <c r="A20" s="216">
        <v>10</v>
      </c>
      <c r="B20" s="217" t="s">
        <v>217</v>
      </c>
      <c r="C20" s="218">
        <v>4865128</v>
      </c>
      <c r="D20" s="222" t="s">
        <v>13</v>
      </c>
      <c r="E20" s="348" t="s">
        <v>367</v>
      </c>
      <c r="F20" s="223">
        <v>100</v>
      </c>
      <c r="G20" s="144">
        <v>999965</v>
      </c>
      <c r="H20" s="82">
        <v>999994</v>
      </c>
      <c r="I20" s="82">
        <f t="shared" si="0"/>
        <v>-29</v>
      </c>
      <c r="J20" s="82">
        <f t="shared" si="1"/>
        <v>-2900</v>
      </c>
      <c r="K20" s="82">
        <f t="shared" si="2"/>
        <v>-0.0029</v>
      </c>
      <c r="L20" s="249">
        <v>191454</v>
      </c>
      <c r="M20" s="82">
        <v>189237</v>
      </c>
      <c r="N20" s="82">
        <f t="shared" si="3"/>
        <v>2217</v>
      </c>
      <c r="O20" s="82">
        <f t="shared" si="4"/>
        <v>221700</v>
      </c>
      <c r="P20" s="82">
        <f t="shared" si="5"/>
        <v>0.2217</v>
      </c>
      <c r="Q20" s="206"/>
    </row>
    <row r="21" spans="1:17" ht="18" customHeight="1">
      <c r="A21" s="216">
        <v>11</v>
      </c>
      <c r="B21" s="217" t="s">
        <v>218</v>
      </c>
      <c r="C21" s="218">
        <v>4865129</v>
      </c>
      <c r="D21" s="219" t="s">
        <v>13</v>
      </c>
      <c r="E21" s="348" t="s">
        <v>367</v>
      </c>
      <c r="F21" s="223">
        <v>100</v>
      </c>
      <c r="G21" s="144">
        <v>480</v>
      </c>
      <c r="H21" s="82">
        <v>617</v>
      </c>
      <c r="I21" s="82">
        <f>G21-H21</f>
        <v>-137</v>
      </c>
      <c r="J21" s="82">
        <f t="shared" si="1"/>
        <v>-13700</v>
      </c>
      <c r="K21" s="82">
        <f t="shared" si="2"/>
        <v>-0.0137</v>
      </c>
      <c r="L21" s="249">
        <v>124316</v>
      </c>
      <c r="M21" s="82">
        <v>124432</v>
      </c>
      <c r="N21" s="82">
        <f>L21-M21</f>
        <v>-116</v>
      </c>
      <c r="O21" s="82">
        <f t="shared" si="4"/>
        <v>-11600</v>
      </c>
      <c r="P21" s="82">
        <f t="shared" si="5"/>
        <v>-0.0116</v>
      </c>
      <c r="Q21" s="206"/>
    </row>
    <row r="22" spans="1:17" ht="18" customHeight="1">
      <c r="A22" s="216">
        <v>12</v>
      </c>
      <c r="B22" s="217" t="s">
        <v>219</v>
      </c>
      <c r="C22" s="218">
        <v>4865130</v>
      </c>
      <c r="D22" s="222" t="s">
        <v>13</v>
      </c>
      <c r="E22" s="348" t="s">
        <v>367</v>
      </c>
      <c r="F22" s="223">
        <v>100</v>
      </c>
      <c r="G22" s="144">
        <v>2217</v>
      </c>
      <c r="H22" s="82">
        <v>311</v>
      </c>
      <c r="I22" s="82">
        <f t="shared" si="0"/>
        <v>1906</v>
      </c>
      <c r="J22" s="82">
        <f t="shared" si="1"/>
        <v>190600</v>
      </c>
      <c r="K22" s="82">
        <f t="shared" si="2"/>
        <v>0.1906</v>
      </c>
      <c r="L22" s="249">
        <v>166654</v>
      </c>
      <c r="M22" s="82">
        <v>165385</v>
      </c>
      <c r="N22" s="82">
        <f t="shared" si="3"/>
        <v>1269</v>
      </c>
      <c r="O22" s="82">
        <f t="shared" si="4"/>
        <v>126900</v>
      </c>
      <c r="P22" s="82">
        <f t="shared" si="5"/>
        <v>0.1269</v>
      </c>
      <c r="Q22" s="206"/>
    </row>
    <row r="23" spans="1:17" ht="18" customHeight="1">
      <c r="A23" s="216">
        <v>13</v>
      </c>
      <c r="B23" s="217" t="s">
        <v>220</v>
      </c>
      <c r="C23" s="218">
        <v>4865131</v>
      </c>
      <c r="D23" s="222" t="s">
        <v>13</v>
      </c>
      <c r="E23" s="348" t="s">
        <v>367</v>
      </c>
      <c r="F23" s="223">
        <v>100</v>
      </c>
      <c r="G23" s="144">
        <v>2857</v>
      </c>
      <c r="H23" s="82">
        <v>1145</v>
      </c>
      <c r="I23" s="82">
        <f t="shared" si="0"/>
        <v>1712</v>
      </c>
      <c r="J23" s="82">
        <f t="shared" si="1"/>
        <v>171200</v>
      </c>
      <c r="K23" s="82">
        <f t="shared" si="2"/>
        <v>0.1712</v>
      </c>
      <c r="L23" s="249">
        <v>209847</v>
      </c>
      <c r="M23" s="82">
        <v>208028</v>
      </c>
      <c r="N23" s="82">
        <f t="shared" si="3"/>
        <v>1819</v>
      </c>
      <c r="O23" s="82">
        <f t="shared" si="4"/>
        <v>181900</v>
      </c>
      <c r="P23" s="82">
        <f t="shared" si="5"/>
        <v>0.1819</v>
      </c>
      <c r="Q23" s="206"/>
    </row>
    <row r="24" spans="1:17" ht="18" customHeight="1">
      <c r="A24" s="216"/>
      <c r="B24" s="225" t="s">
        <v>221</v>
      </c>
      <c r="C24" s="218"/>
      <c r="D24" s="222"/>
      <c r="E24" s="348"/>
      <c r="F24" s="223"/>
      <c r="G24" s="144"/>
      <c r="H24" s="82"/>
      <c r="I24" s="82"/>
      <c r="J24" s="82"/>
      <c r="K24" s="82"/>
      <c r="L24" s="249"/>
      <c r="M24" s="82"/>
      <c r="N24" s="82"/>
      <c r="O24" s="82"/>
      <c r="P24" s="82"/>
      <c r="Q24" s="206"/>
    </row>
    <row r="25" spans="1:17" ht="18" customHeight="1">
      <c r="A25" s="216">
        <v>14</v>
      </c>
      <c r="B25" s="217" t="s">
        <v>222</v>
      </c>
      <c r="C25" s="218">
        <v>4865037</v>
      </c>
      <c r="D25" s="222" t="s">
        <v>13</v>
      </c>
      <c r="E25" s="348" t="s">
        <v>367</v>
      </c>
      <c r="F25" s="223">
        <v>1100</v>
      </c>
      <c r="G25" s="144">
        <v>0</v>
      </c>
      <c r="H25" s="600">
        <v>0</v>
      </c>
      <c r="I25" s="82">
        <f t="shared" si="0"/>
        <v>0</v>
      </c>
      <c r="J25" s="82">
        <f t="shared" si="1"/>
        <v>0</v>
      </c>
      <c r="K25" s="82">
        <f t="shared" si="2"/>
        <v>0</v>
      </c>
      <c r="L25" s="249">
        <v>40056</v>
      </c>
      <c r="M25" s="82">
        <v>38264</v>
      </c>
      <c r="N25" s="82">
        <f t="shared" si="3"/>
        <v>1792</v>
      </c>
      <c r="O25" s="82">
        <f t="shared" si="4"/>
        <v>1971200</v>
      </c>
      <c r="P25" s="82">
        <f t="shared" si="5"/>
        <v>1.9712</v>
      </c>
      <c r="Q25" s="206"/>
    </row>
    <row r="26" spans="1:17" ht="18" customHeight="1">
      <c r="A26" s="216">
        <v>15</v>
      </c>
      <c r="B26" s="217" t="s">
        <v>223</v>
      </c>
      <c r="C26" s="218">
        <v>4865038</v>
      </c>
      <c r="D26" s="222" t="s">
        <v>13</v>
      </c>
      <c r="E26" s="348" t="s">
        <v>367</v>
      </c>
      <c r="F26" s="223">
        <v>1000</v>
      </c>
      <c r="G26" s="144">
        <v>5130</v>
      </c>
      <c r="H26" s="82">
        <v>4793</v>
      </c>
      <c r="I26" s="82">
        <f t="shared" si="0"/>
        <v>337</v>
      </c>
      <c r="J26" s="82">
        <f t="shared" si="1"/>
        <v>337000</v>
      </c>
      <c r="K26" s="82">
        <f t="shared" si="2"/>
        <v>0.337</v>
      </c>
      <c r="L26" s="249">
        <v>36028</v>
      </c>
      <c r="M26" s="82">
        <v>36005</v>
      </c>
      <c r="N26" s="82">
        <f t="shared" si="3"/>
        <v>23</v>
      </c>
      <c r="O26" s="82">
        <f t="shared" si="4"/>
        <v>23000</v>
      </c>
      <c r="P26" s="82">
        <f t="shared" si="5"/>
        <v>0.023</v>
      </c>
      <c r="Q26" s="206"/>
    </row>
    <row r="27" spans="1:17" ht="18" customHeight="1">
      <c r="A27" s="216">
        <v>16</v>
      </c>
      <c r="B27" s="217" t="s">
        <v>224</v>
      </c>
      <c r="C27" s="218">
        <v>4865039</v>
      </c>
      <c r="D27" s="222" t="s">
        <v>13</v>
      </c>
      <c r="E27" s="348" t="s">
        <v>367</v>
      </c>
      <c r="F27" s="223">
        <v>1100</v>
      </c>
      <c r="G27" s="144">
        <v>0</v>
      </c>
      <c r="H27" s="600">
        <v>0</v>
      </c>
      <c r="I27" s="82">
        <f t="shared" si="0"/>
        <v>0</v>
      </c>
      <c r="J27" s="82">
        <f t="shared" si="1"/>
        <v>0</v>
      </c>
      <c r="K27" s="82">
        <f t="shared" si="2"/>
        <v>0</v>
      </c>
      <c r="L27" s="249">
        <v>109775</v>
      </c>
      <c r="M27" s="82">
        <v>107433</v>
      </c>
      <c r="N27" s="82">
        <f t="shared" si="3"/>
        <v>2342</v>
      </c>
      <c r="O27" s="82">
        <f t="shared" si="4"/>
        <v>2576200</v>
      </c>
      <c r="P27" s="82">
        <f t="shared" si="5"/>
        <v>2.5762</v>
      </c>
      <c r="Q27" s="206"/>
    </row>
    <row r="28" spans="1:17" ht="18" customHeight="1">
      <c r="A28" s="216">
        <v>17</v>
      </c>
      <c r="B28" s="220" t="s">
        <v>225</v>
      </c>
      <c r="C28" s="218">
        <v>4865040</v>
      </c>
      <c r="D28" s="222" t="s">
        <v>13</v>
      </c>
      <c r="E28" s="348" t="s">
        <v>367</v>
      </c>
      <c r="F28" s="223">
        <v>1000</v>
      </c>
      <c r="G28" s="144">
        <v>7439</v>
      </c>
      <c r="H28" s="82">
        <v>7162</v>
      </c>
      <c r="I28" s="82">
        <f t="shared" si="0"/>
        <v>277</v>
      </c>
      <c r="J28" s="82">
        <f t="shared" si="1"/>
        <v>277000</v>
      </c>
      <c r="K28" s="82">
        <f t="shared" si="2"/>
        <v>0.277</v>
      </c>
      <c r="L28" s="249">
        <v>48033</v>
      </c>
      <c r="M28" s="82">
        <v>48028</v>
      </c>
      <c r="N28" s="82">
        <f t="shared" si="3"/>
        <v>5</v>
      </c>
      <c r="O28" s="82">
        <f t="shared" si="4"/>
        <v>5000</v>
      </c>
      <c r="P28" s="82">
        <f t="shared" si="5"/>
        <v>0.005</v>
      </c>
      <c r="Q28" s="206"/>
    </row>
    <row r="29" spans="1:17" ht="18" customHeight="1">
      <c r="A29" s="216"/>
      <c r="B29" s="225"/>
      <c r="C29" s="218"/>
      <c r="D29" s="222"/>
      <c r="E29" s="348"/>
      <c r="F29" s="223"/>
      <c r="G29" s="144"/>
      <c r="H29" s="82"/>
      <c r="I29" s="82"/>
      <c r="J29" s="82"/>
      <c r="K29" s="98">
        <f>SUM(K25:K28)</f>
        <v>0.6140000000000001</v>
      </c>
      <c r="L29" s="249"/>
      <c r="M29" s="82"/>
      <c r="N29" s="82"/>
      <c r="O29" s="82"/>
      <c r="P29" s="98">
        <f>SUM(P25:P28)</f>
        <v>4.5754</v>
      </c>
      <c r="Q29" s="206"/>
    </row>
    <row r="30" spans="1:17" ht="18" customHeight="1">
      <c r="A30" s="216"/>
      <c r="B30" s="224" t="s">
        <v>126</v>
      </c>
      <c r="C30" s="218"/>
      <c r="D30" s="219"/>
      <c r="E30" s="348"/>
      <c r="F30" s="223"/>
      <c r="G30" s="144"/>
      <c r="H30" s="82"/>
      <c r="I30" s="82"/>
      <c r="J30" s="82"/>
      <c r="K30" s="82"/>
      <c r="L30" s="249"/>
      <c r="M30" s="82"/>
      <c r="N30" s="82"/>
      <c r="O30" s="82"/>
      <c r="P30" s="82"/>
      <c r="Q30" s="206"/>
    </row>
    <row r="31" spans="1:17" ht="18" customHeight="1">
      <c r="A31" s="216">
        <v>18</v>
      </c>
      <c r="B31" s="217" t="s">
        <v>194</v>
      </c>
      <c r="C31" s="218">
        <v>4865140</v>
      </c>
      <c r="D31" s="222" t="s">
        <v>13</v>
      </c>
      <c r="E31" s="348" t="s">
        <v>367</v>
      </c>
      <c r="F31" s="223">
        <v>100</v>
      </c>
      <c r="G31" s="144">
        <v>663982</v>
      </c>
      <c r="H31" s="82">
        <v>654690</v>
      </c>
      <c r="I31" s="82">
        <f t="shared" si="0"/>
        <v>9292</v>
      </c>
      <c r="J31" s="82">
        <f t="shared" si="1"/>
        <v>929200</v>
      </c>
      <c r="K31" s="82">
        <f t="shared" si="2"/>
        <v>0.9292</v>
      </c>
      <c r="L31" s="249">
        <v>43192</v>
      </c>
      <c r="M31" s="82">
        <v>43062</v>
      </c>
      <c r="N31" s="82">
        <f t="shared" si="3"/>
        <v>130</v>
      </c>
      <c r="O31" s="82">
        <f t="shared" si="4"/>
        <v>13000</v>
      </c>
      <c r="P31" s="82">
        <f t="shared" si="5"/>
        <v>0.013</v>
      </c>
      <c r="Q31" s="206"/>
    </row>
    <row r="32" spans="1:17" ht="18" customHeight="1">
      <c r="A32" s="216">
        <v>19</v>
      </c>
      <c r="B32" s="217" t="s">
        <v>195</v>
      </c>
      <c r="C32" s="218">
        <v>4864852</v>
      </c>
      <c r="D32" s="222" t="s">
        <v>13</v>
      </c>
      <c r="E32" s="348" t="s">
        <v>367</v>
      </c>
      <c r="F32" s="223">
        <v>1000</v>
      </c>
      <c r="G32" s="144">
        <v>633</v>
      </c>
      <c r="H32" s="82">
        <v>270</v>
      </c>
      <c r="I32" s="82">
        <f>G32-H32</f>
        <v>363</v>
      </c>
      <c r="J32" s="82">
        <f t="shared" si="1"/>
        <v>363000</v>
      </c>
      <c r="K32" s="82">
        <f t="shared" si="2"/>
        <v>0.363</v>
      </c>
      <c r="L32" s="249">
        <v>754</v>
      </c>
      <c r="M32" s="82">
        <v>569</v>
      </c>
      <c r="N32" s="82">
        <f>L32-M32</f>
        <v>185</v>
      </c>
      <c r="O32" s="82">
        <f t="shared" si="4"/>
        <v>185000</v>
      </c>
      <c r="P32" s="82">
        <f t="shared" si="5"/>
        <v>0.185</v>
      </c>
      <c r="Q32" s="206"/>
    </row>
    <row r="33" spans="1:17" ht="18" customHeight="1">
      <c r="A33" s="216">
        <v>20</v>
      </c>
      <c r="B33" s="220" t="s">
        <v>196</v>
      </c>
      <c r="C33" s="218">
        <v>4865142</v>
      </c>
      <c r="D33" s="222" t="s">
        <v>13</v>
      </c>
      <c r="E33" s="348" t="s">
        <v>367</v>
      </c>
      <c r="F33" s="223">
        <v>100</v>
      </c>
      <c r="G33" s="144">
        <v>639274</v>
      </c>
      <c r="H33" s="82">
        <v>619832</v>
      </c>
      <c r="I33" s="82">
        <f>G33-H33</f>
        <v>19442</v>
      </c>
      <c r="J33" s="82">
        <f t="shared" si="1"/>
        <v>1944200</v>
      </c>
      <c r="K33" s="82">
        <f t="shared" si="2"/>
        <v>1.9442</v>
      </c>
      <c r="L33" s="249">
        <v>38217</v>
      </c>
      <c r="M33" s="82">
        <v>38142</v>
      </c>
      <c r="N33" s="82">
        <f>L33-M33</f>
        <v>75</v>
      </c>
      <c r="O33" s="82">
        <f t="shared" si="4"/>
        <v>7500</v>
      </c>
      <c r="P33" s="82">
        <f t="shared" si="5"/>
        <v>0.0075</v>
      </c>
      <c r="Q33" s="206"/>
    </row>
    <row r="34" spans="1:17" ht="18" customHeight="1">
      <c r="A34" s="216"/>
      <c r="B34" s="225" t="s">
        <v>200</v>
      </c>
      <c r="C34" s="218"/>
      <c r="D34" s="222"/>
      <c r="E34" s="348"/>
      <c r="F34" s="223"/>
      <c r="G34" s="144"/>
      <c r="H34" s="82"/>
      <c r="I34" s="82"/>
      <c r="J34" s="82"/>
      <c r="K34" s="82"/>
      <c r="L34" s="249"/>
      <c r="M34" s="82"/>
      <c r="N34" s="82"/>
      <c r="O34" s="82"/>
      <c r="P34" s="82"/>
      <c r="Q34" s="206"/>
    </row>
    <row r="35" spans="1:17" ht="18" customHeight="1">
      <c r="A35" s="216">
        <v>21</v>
      </c>
      <c r="B35" s="217" t="s">
        <v>388</v>
      </c>
      <c r="C35" s="218">
        <v>4865103</v>
      </c>
      <c r="D35" s="222" t="s">
        <v>13</v>
      </c>
      <c r="E35" s="219" t="s">
        <v>14</v>
      </c>
      <c r="F35" s="223">
        <v>100</v>
      </c>
      <c r="G35" s="144">
        <v>2023</v>
      </c>
      <c r="H35" s="82">
        <v>1207</v>
      </c>
      <c r="I35" s="82">
        <f>G35-H35</f>
        <v>816</v>
      </c>
      <c r="J35" s="82">
        <f>$F35*I35</f>
        <v>81600</v>
      </c>
      <c r="K35" s="82">
        <f>J35/1000000</f>
        <v>0.0816</v>
      </c>
      <c r="L35" s="144">
        <v>2159</v>
      </c>
      <c r="M35" s="82">
        <v>1469</v>
      </c>
      <c r="N35" s="82">
        <f>L35-M35</f>
        <v>690</v>
      </c>
      <c r="O35" s="82">
        <f>$F35*N35</f>
        <v>69000</v>
      </c>
      <c r="P35" s="82">
        <f>O35/1000000</f>
        <v>0.069</v>
      </c>
      <c r="Q35" s="629"/>
    </row>
    <row r="36" spans="1:17" ht="18" customHeight="1">
      <c r="A36" s="216">
        <v>22</v>
      </c>
      <c r="B36" s="217" t="s">
        <v>227</v>
      </c>
      <c r="C36" s="218">
        <v>4865132</v>
      </c>
      <c r="D36" s="222" t="s">
        <v>13</v>
      </c>
      <c r="E36" s="348" t="s">
        <v>367</v>
      </c>
      <c r="F36" s="223">
        <v>100</v>
      </c>
      <c r="G36" s="144">
        <v>6506</v>
      </c>
      <c r="H36" s="82">
        <v>5452</v>
      </c>
      <c r="I36" s="82">
        <f t="shared" si="0"/>
        <v>1054</v>
      </c>
      <c r="J36" s="82">
        <f t="shared" si="1"/>
        <v>105400</v>
      </c>
      <c r="K36" s="82">
        <f t="shared" si="2"/>
        <v>0.1054</v>
      </c>
      <c r="L36" s="249">
        <v>609087</v>
      </c>
      <c r="M36" s="82">
        <v>608608</v>
      </c>
      <c r="N36" s="82">
        <f t="shared" si="3"/>
        <v>479</v>
      </c>
      <c r="O36" s="82">
        <f t="shared" si="4"/>
        <v>47900</v>
      </c>
      <c r="P36" s="82">
        <f t="shared" si="5"/>
        <v>0.0479</v>
      </c>
      <c r="Q36" s="206"/>
    </row>
    <row r="37" spans="1:17" ht="18" customHeight="1" thickBot="1">
      <c r="A37" s="227">
        <v>23</v>
      </c>
      <c r="B37" s="237" t="s">
        <v>228</v>
      </c>
      <c r="C37" s="229">
        <v>4864803</v>
      </c>
      <c r="D37" s="231" t="s">
        <v>13</v>
      </c>
      <c r="E37" s="228" t="s">
        <v>367</v>
      </c>
      <c r="F37" s="238">
        <v>100</v>
      </c>
      <c r="G37" s="603">
        <v>66514</v>
      </c>
      <c r="H37" s="604">
        <v>65527</v>
      </c>
      <c r="I37" s="93">
        <f>G37-H37</f>
        <v>987</v>
      </c>
      <c r="J37" s="93">
        <f t="shared" si="1"/>
        <v>98700</v>
      </c>
      <c r="K37" s="93">
        <f t="shared" si="2"/>
        <v>0.0987</v>
      </c>
      <c r="L37" s="601">
        <v>151985</v>
      </c>
      <c r="M37" s="93">
        <v>143879</v>
      </c>
      <c r="N37" s="93">
        <f>L37-M37</f>
        <v>8106</v>
      </c>
      <c r="O37" s="93">
        <f t="shared" si="4"/>
        <v>810600</v>
      </c>
      <c r="P37" s="93">
        <f t="shared" si="5"/>
        <v>0.8106</v>
      </c>
      <c r="Q37" s="207"/>
    </row>
    <row r="38" spans="1:17" ht="18" customHeight="1" thickTop="1">
      <c r="A38" s="215"/>
      <c r="B38" s="217"/>
      <c r="C38" s="218"/>
      <c r="D38" s="219"/>
      <c r="E38" s="348"/>
      <c r="F38" s="218"/>
      <c r="G38" s="242"/>
      <c r="H38" s="82"/>
      <c r="I38" s="82"/>
      <c r="J38" s="82"/>
      <c r="K38" s="82"/>
      <c r="L38" s="602"/>
      <c r="M38" s="82"/>
      <c r="N38" s="82"/>
      <c r="O38" s="82"/>
      <c r="P38" s="82"/>
      <c r="Q38" s="27"/>
    </row>
    <row r="39" spans="1:17" ht="21" customHeight="1" thickBot="1">
      <c r="A39" s="243"/>
      <c r="B39" s="613"/>
      <c r="C39" s="229"/>
      <c r="D39" s="231"/>
      <c r="E39" s="228"/>
      <c r="F39" s="229"/>
      <c r="G39" s="229"/>
      <c r="H39" s="93"/>
      <c r="I39" s="93"/>
      <c r="J39" s="93"/>
      <c r="K39" s="93"/>
      <c r="L39" s="93"/>
      <c r="M39" s="93"/>
      <c r="N39" s="93"/>
      <c r="O39" s="93"/>
      <c r="P39" s="93"/>
      <c r="Q39" s="246" t="str">
        <f>NDPL!Q1</f>
        <v>SEPTEMBER 2010</v>
      </c>
    </row>
    <row r="40" spans="1:17" ht="21.75" customHeight="1" thickTop="1">
      <c r="A40" s="213"/>
      <c r="B40" s="617" t="s">
        <v>369</v>
      </c>
      <c r="C40" s="218"/>
      <c r="D40" s="219"/>
      <c r="E40" s="348"/>
      <c r="F40" s="218"/>
      <c r="G40" s="618"/>
      <c r="H40" s="82"/>
      <c r="I40" s="82"/>
      <c r="J40" s="82"/>
      <c r="K40" s="82"/>
      <c r="L40" s="618"/>
      <c r="M40" s="82"/>
      <c r="N40" s="82"/>
      <c r="O40" s="82"/>
      <c r="P40" s="619"/>
      <c r="Q40" s="620"/>
    </row>
    <row r="41" spans="1:17" ht="18" customHeight="1">
      <c r="A41" s="216"/>
      <c r="B41" s="224" t="s">
        <v>203</v>
      </c>
      <c r="C41" s="218"/>
      <c r="D41" s="219"/>
      <c r="E41" s="348"/>
      <c r="F41" s="223"/>
      <c r="G41" s="144"/>
      <c r="H41" s="82"/>
      <c r="I41" s="82"/>
      <c r="J41" s="82"/>
      <c r="K41" s="82"/>
      <c r="L41" s="249"/>
      <c r="M41" s="82"/>
      <c r="N41" s="82"/>
      <c r="O41" s="82"/>
      <c r="P41" s="82"/>
      <c r="Q41" s="206"/>
    </row>
    <row r="42" spans="1:17" ht="25.5">
      <c r="A42" s="216">
        <v>24</v>
      </c>
      <c r="B42" s="226" t="s">
        <v>229</v>
      </c>
      <c r="C42" s="218">
        <v>4865133</v>
      </c>
      <c r="D42" s="222" t="s">
        <v>13</v>
      </c>
      <c r="E42" s="348" t="s">
        <v>367</v>
      </c>
      <c r="F42" s="223">
        <v>-100</v>
      </c>
      <c r="G42" s="144">
        <v>145806</v>
      </c>
      <c r="H42" s="82">
        <v>145832</v>
      </c>
      <c r="I42" s="82">
        <f t="shared" si="0"/>
        <v>-26</v>
      </c>
      <c r="J42" s="82">
        <f t="shared" si="1"/>
        <v>2600</v>
      </c>
      <c r="K42" s="82">
        <f t="shared" si="2"/>
        <v>0.0026</v>
      </c>
      <c r="L42" s="605">
        <v>24265</v>
      </c>
      <c r="M42" s="82">
        <v>24296</v>
      </c>
      <c r="N42" s="82">
        <f t="shared" si="3"/>
        <v>-31</v>
      </c>
      <c r="O42" s="82">
        <f t="shared" si="4"/>
        <v>3100</v>
      </c>
      <c r="P42" s="82">
        <f t="shared" si="5"/>
        <v>0.0031</v>
      </c>
      <c r="Q42" s="206"/>
    </row>
    <row r="43" spans="1:17" ht="18" customHeight="1">
      <c r="A43" s="216"/>
      <c r="B43" s="224" t="s">
        <v>205</v>
      </c>
      <c r="C43" s="218"/>
      <c r="D43" s="222"/>
      <c r="E43" s="348"/>
      <c r="F43" s="223"/>
      <c r="G43" s="144"/>
      <c r="H43" s="82"/>
      <c r="I43" s="82"/>
      <c r="J43" s="82"/>
      <c r="K43" s="82"/>
      <c r="L43" s="249"/>
      <c r="M43" s="82"/>
      <c r="N43" s="82"/>
      <c r="O43" s="82"/>
      <c r="P43" s="82"/>
      <c r="Q43" s="206"/>
    </row>
    <row r="44" spans="1:17" ht="18" customHeight="1">
      <c r="A44" s="216">
        <v>25</v>
      </c>
      <c r="B44" s="217" t="s">
        <v>189</v>
      </c>
      <c r="C44" s="218">
        <v>4865076</v>
      </c>
      <c r="D44" s="222" t="s">
        <v>13</v>
      </c>
      <c r="E44" s="348" t="s">
        <v>367</v>
      </c>
      <c r="F44" s="223">
        <v>100</v>
      </c>
      <c r="G44" s="144">
        <v>814</v>
      </c>
      <c r="H44" s="82">
        <v>788</v>
      </c>
      <c r="I44" s="82">
        <f t="shared" si="0"/>
        <v>26</v>
      </c>
      <c r="J44" s="82">
        <f t="shared" si="1"/>
        <v>2600</v>
      </c>
      <c r="K44" s="82">
        <f t="shared" si="2"/>
        <v>0.0026</v>
      </c>
      <c r="L44" s="605">
        <v>11107</v>
      </c>
      <c r="M44" s="82">
        <v>10768</v>
      </c>
      <c r="N44" s="82">
        <f t="shared" si="3"/>
        <v>339</v>
      </c>
      <c r="O44" s="82">
        <f t="shared" si="4"/>
        <v>33900</v>
      </c>
      <c r="P44" s="82">
        <f t="shared" si="5"/>
        <v>0.0339</v>
      </c>
      <c r="Q44" s="206"/>
    </row>
    <row r="45" spans="1:17" ht="18" customHeight="1">
      <c r="A45" s="216">
        <v>26</v>
      </c>
      <c r="B45" s="220" t="s">
        <v>206</v>
      </c>
      <c r="C45" s="218">
        <v>4865077</v>
      </c>
      <c r="D45" s="222" t="s">
        <v>13</v>
      </c>
      <c r="E45" s="348" t="s">
        <v>367</v>
      </c>
      <c r="F45" s="223">
        <v>100</v>
      </c>
      <c r="G45" s="144"/>
      <c r="H45" s="82"/>
      <c r="I45" s="82">
        <f t="shared" si="0"/>
        <v>0</v>
      </c>
      <c r="J45" s="82">
        <f t="shared" si="1"/>
        <v>0</v>
      </c>
      <c r="K45" s="82">
        <f t="shared" si="2"/>
        <v>0</v>
      </c>
      <c r="L45" s="605"/>
      <c r="M45" s="82"/>
      <c r="N45" s="82">
        <f t="shared" si="3"/>
        <v>0</v>
      </c>
      <c r="O45" s="82">
        <f t="shared" si="4"/>
        <v>0</v>
      </c>
      <c r="P45" s="82">
        <f t="shared" si="5"/>
        <v>0</v>
      </c>
      <c r="Q45" s="206"/>
    </row>
    <row r="46" spans="1:17" ht="18" customHeight="1">
      <c r="A46" s="216"/>
      <c r="B46" s="224" t="s">
        <v>179</v>
      </c>
      <c r="C46" s="218"/>
      <c r="D46" s="222"/>
      <c r="E46" s="348"/>
      <c r="F46" s="223"/>
      <c r="G46" s="144"/>
      <c r="H46" s="82"/>
      <c r="I46" s="82"/>
      <c r="J46" s="82"/>
      <c r="K46" s="82"/>
      <c r="L46" s="249"/>
      <c r="M46" s="82"/>
      <c r="N46" s="82"/>
      <c r="O46" s="82"/>
      <c r="P46" s="82"/>
      <c r="Q46" s="206"/>
    </row>
    <row r="47" spans="1:17" ht="18" customHeight="1">
      <c r="A47" s="216">
        <v>27</v>
      </c>
      <c r="B47" s="217" t="s">
        <v>197</v>
      </c>
      <c r="C47" s="218">
        <v>4865093</v>
      </c>
      <c r="D47" s="222" t="s">
        <v>13</v>
      </c>
      <c r="E47" s="348" t="s">
        <v>367</v>
      </c>
      <c r="F47" s="223">
        <v>100</v>
      </c>
      <c r="G47" s="144">
        <v>4295</v>
      </c>
      <c r="H47" s="82">
        <v>3658</v>
      </c>
      <c r="I47" s="82">
        <f t="shared" si="0"/>
        <v>637</v>
      </c>
      <c r="J47" s="82">
        <f t="shared" si="1"/>
        <v>63700</v>
      </c>
      <c r="K47" s="82">
        <f t="shared" si="2"/>
        <v>0.0637</v>
      </c>
      <c r="L47" s="249">
        <v>48364</v>
      </c>
      <c r="M47" s="82">
        <v>47493</v>
      </c>
      <c r="N47" s="82">
        <f t="shared" si="3"/>
        <v>871</v>
      </c>
      <c r="O47" s="82">
        <f t="shared" si="4"/>
        <v>87100</v>
      </c>
      <c r="P47" s="82">
        <f t="shared" si="5"/>
        <v>0.0871</v>
      </c>
      <c r="Q47" s="206"/>
    </row>
    <row r="48" spans="1:17" ht="18" customHeight="1">
      <c r="A48" s="216">
        <v>28</v>
      </c>
      <c r="B48" s="220" t="s">
        <v>198</v>
      </c>
      <c r="C48" s="218">
        <v>4865094</v>
      </c>
      <c r="D48" s="222" t="s">
        <v>13</v>
      </c>
      <c r="E48" s="348" t="s">
        <v>367</v>
      </c>
      <c r="F48" s="223">
        <v>100</v>
      </c>
      <c r="G48" s="144">
        <v>6963</v>
      </c>
      <c r="H48" s="82">
        <v>6702</v>
      </c>
      <c r="I48" s="82">
        <f>G48-H48</f>
        <v>261</v>
      </c>
      <c r="J48" s="82">
        <f t="shared" si="1"/>
        <v>26100</v>
      </c>
      <c r="K48" s="82">
        <f t="shared" si="2"/>
        <v>0.0261</v>
      </c>
      <c r="L48" s="249">
        <v>46187</v>
      </c>
      <c r="M48" s="82">
        <v>45713</v>
      </c>
      <c r="N48" s="82">
        <f>L48-M48</f>
        <v>474</v>
      </c>
      <c r="O48" s="82">
        <f t="shared" si="4"/>
        <v>47400</v>
      </c>
      <c r="P48" s="82">
        <f t="shared" si="5"/>
        <v>0.0474</v>
      </c>
      <c r="Q48" s="206"/>
    </row>
    <row r="49" spans="1:17" ht="25.5">
      <c r="A49" s="216">
        <v>29</v>
      </c>
      <c r="B49" s="226" t="s">
        <v>226</v>
      </c>
      <c r="C49" s="218">
        <v>4865144</v>
      </c>
      <c r="D49" s="222" t="s">
        <v>13</v>
      </c>
      <c r="E49" s="348" t="s">
        <v>367</v>
      </c>
      <c r="F49" s="223">
        <v>100</v>
      </c>
      <c r="G49" s="144">
        <v>29176</v>
      </c>
      <c r="H49" s="82">
        <v>28157</v>
      </c>
      <c r="I49" s="82">
        <f t="shared" si="0"/>
        <v>1019</v>
      </c>
      <c r="J49" s="82">
        <f t="shared" si="1"/>
        <v>101900</v>
      </c>
      <c r="K49" s="82">
        <f t="shared" si="2"/>
        <v>0.1019</v>
      </c>
      <c r="L49" s="605">
        <v>100564</v>
      </c>
      <c r="M49" s="82">
        <v>99377</v>
      </c>
      <c r="N49" s="82">
        <f t="shared" si="3"/>
        <v>1187</v>
      </c>
      <c r="O49" s="82">
        <f t="shared" si="4"/>
        <v>118700</v>
      </c>
      <c r="P49" s="82">
        <f t="shared" si="5"/>
        <v>0.1187</v>
      </c>
      <c r="Q49" s="206"/>
    </row>
    <row r="50" spans="1:17" ht="18" customHeight="1">
      <c r="A50" s="216"/>
      <c r="B50" s="224" t="s">
        <v>189</v>
      </c>
      <c r="C50" s="218"/>
      <c r="D50" s="222"/>
      <c r="E50" s="219"/>
      <c r="F50" s="223"/>
      <c r="G50" s="144"/>
      <c r="H50" s="82"/>
      <c r="I50" s="82"/>
      <c r="J50" s="82"/>
      <c r="K50" s="82"/>
      <c r="L50" s="249"/>
      <c r="M50" s="82"/>
      <c r="N50" s="82"/>
      <c r="O50" s="82"/>
      <c r="P50" s="82"/>
      <c r="Q50" s="206"/>
    </row>
    <row r="51" spans="1:17" ht="18" customHeight="1">
      <c r="A51" s="216">
        <v>30</v>
      </c>
      <c r="B51" s="217" t="s">
        <v>190</v>
      </c>
      <c r="C51" s="218">
        <v>4865143</v>
      </c>
      <c r="D51" s="222" t="s">
        <v>13</v>
      </c>
      <c r="E51" s="219" t="s">
        <v>14</v>
      </c>
      <c r="F51" s="223">
        <v>-100</v>
      </c>
      <c r="G51" s="144">
        <v>992258</v>
      </c>
      <c r="H51" s="82">
        <v>993700</v>
      </c>
      <c r="I51" s="82">
        <f t="shared" si="0"/>
        <v>-1442</v>
      </c>
      <c r="J51" s="82">
        <f t="shared" si="1"/>
        <v>144200</v>
      </c>
      <c r="K51" s="82">
        <f t="shared" si="2"/>
        <v>0.1442</v>
      </c>
      <c r="L51" s="249">
        <v>861675</v>
      </c>
      <c r="M51" s="82">
        <v>866020</v>
      </c>
      <c r="N51" s="82">
        <f t="shared" si="3"/>
        <v>-4345</v>
      </c>
      <c r="O51" s="82">
        <f t="shared" si="4"/>
        <v>434500</v>
      </c>
      <c r="P51" s="82">
        <f t="shared" si="5"/>
        <v>0.4345</v>
      </c>
      <c r="Q51" s="206"/>
    </row>
    <row r="52" spans="1:23" ht="18" customHeight="1" thickBot="1">
      <c r="A52" s="227"/>
      <c r="B52" s="228"/>
      <c r="C52" s="229"/>
      <c r="D52" s="230"/>
      <c r="E52" s="231"/>
      <c r="F52" s="232"/>
      <c r="G52" s="233"/>
      <c r="H52" s="234"/>
      <c r="I52" s="235"/>
      <c r="J52" s="235"/>
      <c r="K52" s="235"/>
      <c r="L52" s="236"/>
      <c r="M52" s="234"/>
      <c r="N52" s="235"/>
      <c r="O52" s="235"/>
      <c r="P52" s="235"/>
      <c r="Q52" s="240"/>
      <c r="R52" s="101"/>
      <c r="S52" s="101"/>
      <c r="T52" s="101"/>
      <c r="U52" s="101"/>
      <c r="V52" s="101"/>
      <c r="W52" s="101"/>
    </row>
    <row r="53" spans="1:23" ht="15.75" customHeight="1" thickTop="1">
      <c r="A53" s="100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1"/>
      <c r="R53" s="101"/>
      <c r="S53" s="101"/>
      <c r="T53" s="101"/>
      <c r="U53" s="101"/>
      <c r="V53" s="101"/>
      <c r="W53" s="101"/>
    </row>
    <row r="54" spans="1:23" ht="24" thickBot="1">
      <c r="A54" s="597" t="s">
        <v>389</v>
      </c>
      <c r="G54" s="21"/>
      <c r="H54" s="21"/>
      <c r="I54" s="58" t="s">
        <v>8</v>
      </c>
      <c r="J54" s="21"/>
      <c r="K54" s="21"/>
      <c r="L54" s="21"/>
      <c r="M54" s="21"/>
      <c r="N54" s="58" t="s">
        <v>7</v>
      </c>
      <c r="O54" s="21"/>
      <c r="P54" s="21"/>
      <c r="R54" s="101"/>
      <c r="S54" s="101"/>
      <c r="T54" s="101"/>
      <c r="U54" s="101"/>
      <c r="V54" s="101"/>
      <c r="W54" s="101"/>
    </row>
    <row r="55" spans="1:23" ht="39.75" thickBot="1" thickTop="1">
      <c r="A55" s="43" t="s">
        <v>9</v>
      </c>
      <c r="B55" s="40" t="s">
        <v>10</v>
      </c>
      <c r="C55" s="41" t="s">
        <v>1</v>
      </c>
      <c r="D55" s="41" t="s">
        <v>2</v>
      </c>
      <c r="E55" s="41" t="s">
        <v>3</v>
      </c>
      <c r="F55" s="41" t="s">
        <v>11</v>
      </c>
      <c r="G55" s="43" t="str">
        <f>G5</f>
        <v>FINAL READING 01/10/10</v>
      </c>
      <c r="H55" s="41" t="str">
        <f>H5</f>
        <v>INTIAL READING 01/09/10</v>
      </c>
      <c r="I55" s="41" t="s">
        <v>4</v>
      </c>
      <c r="J55" s="41" t="s">
        <v>5</v>
      </c>
      <c r="K55" s="41" t="s">
        <v>6</v>
      </c>
      <c r="L55" s="43" t="str">
        <f>G55</f>
        <v>FINAL READING 01/10/10</v>
      </c>
      <c r="M55" s="41" t="str">
        <f>H55</f>
        <v>INTIAL READING 01/09/10</v>
      </c>
      <c r="N55" s="41" t="s">
        <v>4</v>
      </c>
      <c r="O55" s="41" t="s">
        <v>5</v>
      </c>
      <c r="P55" s="41" t="s">
        <v>6</v>
      </c>
      <c r="Q55" s="241" t="s">
        <v>329</v>
      </c>
      <c r="R55" s="101"/>
      <c r="S55" s="101"/>
      <c r="T55" s="101"/>
      <c r="U55" s="101"/>
      <c r="V55" s="101"/>
      <c r="W55" s="101"/>
    </row>
    <row r="56" spans="1:23" ht="15.75" customHeight="1" thickTop="1">
      <c r="A56" s="621"/>
      <c r="B56" s="622"/>
      <c r="C56" s="622"/>
      <c r="D56" s="622"/>
      <c r="E56" s="622"/>
      <c r="F56" s="625"/>
      <c r="G56" s="622"/>
      <c r="H56" s="622"/>
      <c r="I56" s="622"/>
      <c r="J56" s="622"/>
      <c r="K56" s="625"/>
      <c r="L56" s="622"/>
      <c r="M56" s="622"/>
      <c r="N56" s="622"/>
      <c r="O56" s="622"/>
      <c r="P56" s="622"/>
      <c r="Q56" s="628"/>
      <c r="R56" s="101"/>
      <c r="S56" s="101"/>
      <c r="T56" s="101"/>
      <c r="U56" s="101"/>
      <c r="V56" s="101"/>
      <c r="W56" s="101"/>
    </row>
    <row r="57" spans="1:23" ht="15.75" customHeight="1">
      <c r="A57" s="623"/>
      <c r="B57" s="453" t="s">
        <v>385</v>
      </c>
      <c r="C57" s="493"/>
      <c r="D57" s="526"/>
      <c r="E57" s="482"/>
      <c r="F57" s="223"/>
      <c r="G57" s="624"/>
      <c r="H57" s="624"/>
      <c r="I57" s="624"/>
      <c r="J57" s="624"/>
      <c r="K57" s="624"/>
      <c r="L57" s="623"/>
      <c r="M57" s="624"/>
      <c r="N57" s="624"/>
      <c r="O57" s="624"/>
      <c r="P57" s="624"/>
      <c r="Q57" s="629"/>
      <c r="R57" s="101"/>
      <c r="S57" s="101"/>
      <c r="T57" s="101"/>
      <c r="U57" s="101"/>
      <c r="V57" s="101"/>
      <c r="W57" s="101"/>
    </row>
    <row r="58" spans="1:23" ht="15.75" customHeight="1">
      <c r="A58" s="627">
        <v>1</v>
      </c>
      <c r="B58" s="217" t="s">
        <v>386</v>
      </c>
      <c r="C58" s="218">
        <v>4902586</v>
      </c>
      <c r="D58" s="526" t="s">
        <v>13</v>
      </c>
      <c r="E58" s="482" t="s">
        <v>367</v>
      </c>
      <c r="F58" s="223">
        <v>-100</v>
      </c>
      <c r="G58" s="505">
        <v>9</v>
      </c>
      <c r="H58" s="506">
        <v>12</v>
      </c>
      <c r="I58" s="82">
        <f>G58-H58</f>
        <v>-3</v>
      </c>
      <c r="J58" s="82">
        <f>$F58*I58</f>
        <v>300</v>
      </c>
      <c r="K58" s="82">
        <f>J58/1000000</f>
        <v>0.0003</v>
      </c>
      <c r="L58" s="505">
        <v>1032</v>
      </c>
      <c r="M58" s="506">
        <v>730</v>
      </c>
      <c r="N58" s="82">
        <f>L58-M58</f>
        <v>302</v>
      </c>
      <c r="O58" s="82">
        <f>$F58*N58</f>
        <v>-30200</v>
      </c>
      <c r="P58" s="82">
        <f>O58/1000000</f>
        <v>-0.0302</v>
      </c>
      <c r="Q58" s="629"/>
      <c r="R58" s="101"/>
      <c r="S58" s="101"/>
      <c r="T58" s="101"/>
      <c r="U58" s="101"/>
      <c r="V58" s="101"/>
      <c r="W58" s="101"/>
    </row>
    <row r="59" spans="1:23" ht="15.75" customHeight="1">
      <c r="A59" s="627">
        <v>2</v>
      </c>
      <c r="B59" s="217" t="s">
        <v>387</v>
      </c>
      <c r="C59" s="218">
        <v>4902587</v>
      </c>
      <c r="D59" s="526" t="s">
        <v>13</v>
      </c>
      <c r="E59" s="482" t="s">
        <v>367</v>
      </c>
      <c r="F59" s="223">
        <v>-100</v>
      </c>
      <c r="G59" s="505">
        <v>118</v>
      </c>
      <c r="H59" s="506">
        <v>55</v>
      </c>
      <c r="I59" s="82">
        <f>G59-H59</f>
        <v>63</v>
      </c>
      <c r="J59" s="82">
        <f>$F59*I59</f>
        <v>-6300</v>
      </c>
      <c r="K59" s="82">
        <f>J59/1000000</f>
        <v>-0.0063</v>
      </c>
      <c r="L59" s="505">
        <v>2250</v>
      </c>
      <c r="M59" s="506">
        <v>1276</v>
      </c>
      <c r="N59" s="82">
        <f>L59-M59</f>
        <v>974</v>
      </c>
      <c r="O59" s="82">
        <f>$F59*N59</f>
        <v>-97400</v>
      </c>
      <c r="P59" s="82">
        <f>O59/1000000</f>
        <v>-0.0974</v>
      </c>
      <c r="Q59" s="629"/>
      <c r="R59" s="101"/>
      <c r="S59" s="101"/>
      <c r="T59" s="101"/>
      <c r="U59" s="101"/>
      <c r="V59" s="101"/>
      <c r="W59" s="101"/>
    </row>
    <row r="60" spans="1:23" ht="15.75" customHeight="1" thickBot="1">
      <c r="A60" s="236"/>
      <c r="B60" s="234"/>
      <c r="C60" s="234"/>
      <c r="D60" s="234"/>
      <c r="E60" s="234"/>
      <c r="F60" s="626"/>
      <c r="G60" s="234"/>
      <c r="H60" s="234"/>
      <c r="I60" s="234"/>
      <c r="J60" s="234"/>
      <c r="K60" s="626"/>
      <c r="L60" s="234"/>
      <c r="M60" s="234"/>
      <c r="N60" s="234"/>
      <c r="O60" s="234"/>
      <c r="P60" s="234"/>
      <c r="Q60" s="240"/>
      <c r="R60" s="101"/>
      <c r="S60" s="101"/>
      <c r="T60" s="101"/>
      <c r="U60" s="101"/>
      <c r="V60" s="101"/>
      <c r="W60" s="101"/>
    </row>
    <row r="61" spans="1:23" ht="15.75" customHeight="1" thickTop="1">
      <c r="A61" s="100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1"/>
      <c r="R61" s="101"/>
      <c r="S61" s="101"/>
      <c r="T61" s="101"/>
      <c r="U61" s="101"/>
      <c r="V61" s="101"/>
      <c r="W61" s="101"/>
    </row>
    <row r="62" spans="1:23" ht="15.75" customHeight="1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1"/>
      <c r="R62" s="101"/>
      <c r="S62" s="101"/>
      <c r="T62" s="101"/>
      <c r="U62" s="101"/>
      <c r="V62" s="101"/>
      <c r="W62" s="101"/>
    </row>
    <row r="63" spans="1:16" ht="25.5" customHeight="1">
      <c r="A63" s="239" t="s">
        <v>359</v>
      </c>
      <c r="B63" s="96"/>
      <c r="C63" s="97"/>
      <c r="D63" s="96"/>
      <c r="E63" s="96"/>
      <c r="F63" s="96"/>
      <c r="G63" s="96"/>
      <c r="H63" s="96"/>
      <c r="I63" s="96"/>
      <c r="J63" s="96"/>
      <c r="K63" s="110">
        <f>SUM(K9:K52)+SUM(K58:K60)-K29</f>
        <v>7.0186</v>
      </c>
      <c r="L63" s="96"/>
      <c r="M63" s="96"/>
      <c r="N63" s="96"/>
      <c r="O63" s="96"/>
      <c r="P63" s="110">
        <f>SUM(P9:P52)+SUM(P58:P60)-P29</f>
        <v>7.600700000000003</v>
      </c>
    </row>
    <row r="64" spans="1:16" ht="12.75">
      <c r="A64" s="96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</row>
    <row r="65" spans="1:16" ht="9.75" customHeight="1">
      <c r="A65" s="96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</row>
    <row r="66" spans="1:16" ht="12.75" hidden="1">
      <c r="A66" s="96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</row>
    <row r="67" spans="1:16" ht="23.25" customHeight="1" thickBot="1">
      <c r="A67" s="96"/>
      <c r="B67" s="96"/>
      <c r="C67" s="333"/>
      <c r="D67" s="96"/>
      <c r="E67" s="96"/>
      <c r="F67" s="96"/>
      <c r="G67" s="96"/>
      <c r="H67" s="96"/>
      <c r="I67" s="96"/>
      <c r="J67" s="336"/>
      <c r="K67" s="353" t="s">
        <v>360</v>
      </c>
      <c r="L67" s="96"/>
      <c r="M67" s="96"/>
      <c r="N67" s="96"/>
      <c r="O67" s="96"/>
      <c r="P67" s="353" t="s">
        <v>361</v>
      </c>
    </row>
    <row r="68" spans="1:17" ht="20.25">
      <c r="A68" s="330"/>
      <c r="B68" s="331"/>
      <c r="C68" s="239"/>
      <c r="D68" s="59"/>
      <c r="E68" s="59"/>
      <c r="F68" s="59"/>
      <c r="G68" s="59"/>
      <c r="H68" s="59"/>
      <c r="I68" s="59"/>
      <c r="J68" s="332"/>
      <c r="K68" s="331"/>
      <c r="L68" s="331"/>
      <c r="M68" s="331"/>
      <c r="N68" s="331"/>
      <c r="O68" s="331"/>
      <c r="P68" s="331"/>
      <c r="Q68" s="60"/>
    </row>
    <row r="69" spans="1:17" ht="20.25">
      <c r="A69" s="335"/>
      <c r="B69" s="239" t="s">
        <v>357</v>
      </c>
      <c r="C69" s="239"/>
      <c r="D69" s="325"/>
      <c r="E69" s="325"/>
      <c r="F69" s="325"/>
      <c r="G69" s="325"/>
      <c r="H69" s="325"/>
      <c r="I69" s="325"/>
      <c r="J69" s="325"/>
      <c r="K69" s="334">
        <f>K63</f>
        <v>7.0186</v>
      </c>
      <c r="L69" s="81"/>
      <c r="M69" s="81"/>
      <c r="N69" s="81"/>
      <c r="O69" s="81"/>
      <c r="P69" s="334">
        <f>P63</f>
        <v>7.600700000000003</v>
      </c>
      <c r="Q69" s="61"/>
    </row>
    <row r="70" spans="1:17" ht="20.25">
      <c r="A70" s="335"/>
      <c r="B70" s="239"/>
      <c r="C70" s="239"/>
      <c r="D70" s="325"/>
      <c r="E70" s="325"/>
      <c r="F70" s="325"/>
      <c r="G70" s="325"/>
      <c r="H70" s="325"/>
      <c r="I70" s="327"/>
      <c r="J70" s="145"/>
      <c r="K70" s="81"/>
      <c r="L70" s="81"/>
      <c r="M70" s="81"/>
      <c r="N70" s="81"/>
      <c r="O70" s="81"/>
      <c r="P70" s="81"/>
      <c r="Q70" s="61"/>
    </row>
    <row r="71" spans="1:17" ht="20.25">
      <c r="A71" s="335"/>
      <c r="B71" s="239" t="s">
        <v>350</v>
      </c>
      <c r="C71" s="239"/>
      <c r="D71" s="325"/>
      <c r="E71" s="325"/>
      <c r="F71" s="325"/>
      <c r="G71" s="325"/>
      <c r="H71" s="325"/>
      <c r="I71" s="325"/>
      <c r="J71" s="325"/>
      <c r="K71" s="334">
        <f>-'STEPPED UP GENCO'!K50</f>
        <v>-0.0530269056</v>
      </c>
      <c r="L71" s="334"/>
      <c r="M71" s="334"/>
      <c r="N71" s="334"/>
      <c r="O71" s="334"/>
      <c r="P71" s="334">
        <f>-'STEPPED UP GENCO'!P50</f>
        <v>-0.24665956799999997</v>
      </c>
      <c r="Q71" s="61"/>
    </row>
    <row r="72" spans="1:17" ht="20.25">
      <c r="A72" s="335"/>
      <c r="B72" s="239"/>
      <c r="C72" s="239"/>
      <c r="D72" s="328"/>
      <c r="E72" s="328"/>
      <c r="F72" s="328"/>
      <c r="G72" s="328"/>
      <c r="H72" s="328"/>
      <c r="I72" s="329"/>
      <c r="J72" s="324"/>
      <c r="K72" s="21"/>
      <c r="L72" s="21"/>
      <c r="M72" s="21"/>
      <c r="N72" s="21"/>
      <c r="O72" s="21"/>
      <c r="P72" s="21"/>
      <c r="Q72" s="61"/>
    </row>
    <row r="73" spans="1:17" ht="20.25">
      <c r="A73" s="335"/>
      <c r="B73" s="239" t="s">
        <v>358</v>
      </c>
      <c r="C73" s="239"/>
      <c r="D73" s="21"/>
      <c r="E73" s="21"/>
      <c r="F73" s="21"/>
      <c r="G73" s="21"/>
      <c r="H73" s="21"/>
      <c r="I73" s="21"/>
      <c r="J73" s="21"/>
      <c r="K73" s="338">
        <f>SUM(K69:K72)</f>
        <v>6.9655730944</v>
      </c>
      <c r="L73" s="21"/>
      <c r="M73" s="21"/>
      <c r="N73" s="21"/>
      <c r="O73" s="21"/>
      <c r="P73" s="338">
        <f>SUM(P69:P72)</f>
        <v>7.354040432000003</v>
      </c>
      <c r="Q73" s="61"/>
    </row>
    <row r="74" spans="1:17" ht="20.25">
      <c r="A74" s="312"/>
      <c r="B74" s="21"/>
      <c r="C74" s="239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61"/>
    </row>
    <row r="75" spans="1:17" ht="13.5" thickBot="1">
      <c r="A75" s="313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212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9" r:id="rId1"/>
  <rowBreaks count="1" manualBreakCount="1">
    <brk id="3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65"/>
  <sheetViews>
    <sheetView view="pageBreakPreview" zoomScale="50" zoomScaleNormal="70" zoomScaleSheetLayoutView="50" zoomScalePageLayoutView="0" workbookViewId="0" topLeftCell="A1">
      <selection activeCell="H20" sqref="H20"/>
    </sheetView>
  </sheetViews>
  <sheetFormatPr defaultColWidth="9.140625" defaultRowHeight="12.75"/>
  <cols>
    <col min="1" max="1" width="4.7109375" style="0" customWidth="1"/>
    <col min="2" max="2" width="26.7109375" style="0" customWidth="1"/>
    <col min="3" max="3" width="18.57421875" style="0" customWidth="1"/>
    <col min="4" max="4" width="16.8515625" style="0" customWidth="1"/>
    <col min="5" max="5" width="25.421875" style="0" customWidth="1"/>
    <col min="6" max="6" width="14.421875" style="0" customWidth="1"/>
    <col min="7" max="7" width="18.140625" style="0" customWidth="1"/>
    <col min="8" max="8" width="18.28125" style="0" customWidth="1"/>
    <col min="9" max="9" width="15.00390625" style="0" customWidth="1"/>
    <col min="10" max="10" width="13.421875" style="0" customWidth="1"/>
    <col min="11" max="11" width="16.57421875" style="0" customWidth="1"/>
    <col min="12" max="12" width="17.140625" style="0" customWidth="1"/>
    <col min="13" max="13" width="17.28125" style="0" customWidth="1"/>
    <col min="14" max="14" width="17.8515625" style="0" customWidth="1"/>
    <col min="15" max="15" width="18.28125" style="0" customWidth="1"/>
    <col min="16" max="16" width="17.140625" style="0" customWidth="1"/>
    <col min="17" max="17" width="22.00390625" style="0" customWidth="1"/>
  </cols>
  <sheetData>
    <row r="1" ht="26.25" customHeight="1">
      <c r="A1" s="1" t="s">
        <v>256</v>
      </c>
    </row>
    <row r="2" spans="1:17" ht="23.25" customHeight="1">
      <c r="A2" s="2" t="s">
        <v>257</v>
      </c>
      <c r="Q2" s="400" t="str">
        <f>NDPL!Q1</f>
        <v>SEPTEMBER 2010</v>
      </c>
    </row>
    <row r="3" ht="23.25">
      <c r="A3" s="254" t="s">
        <v>232</v>
      </c>
    </row>
    <row r="4" spans="1:16" ht="24" thickBot="1">
      <c r="A4" s="3"/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51.75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01/10/10</v>
      </c>
      <c r="H5" s="41" t="str">
        <f>NDPL!H5</f>
        <v>INTIAL READING 01/09/10</v>
      </c>
      <c r="I5" s="41" t="s">
        <v>4</v>
      </c>
      <c r="J5" s="41" t="s">
        <v>5</v>
      </c>
      <c r="K5" s="41" t="s">
        <v>6</v>
      </c>
      <c r="L5" s="43" t="str">
        <f>NDPL!G5</f>
        <v>FINAL READING 01/10/10</v>
      </c>
      <c r="M5" s="41" t="str">
        <f>NDPL!H5</f>
        <v>INTIAL READING 01/09/10</v>
      </c>
      <c r="N5" s="41" t="s">
        <v>4</v>
      </c>
      <c r="O5" s="41" t="s">
        <v>5</v>
      </c>
      <c r="P5" s="41" t="s">
        <v>6</v>
      </c>
      <c r="Q5" s="41" t="s">
        <v>329</v>
      </c>
    </row>
    <row r="6" ht="14.25" thickBot="1" thickTop="1"/>
    <row r="7" spans="1:17" ht="24" customHeight="1" thickTop="1">
      <c r="A7" s="247" t="s">
        <v>250</v>
      </c>
      <c r="B7" s="71"/>
      <c r="C7" s="72"/>
      <c r="D7" s="72"/>
      <c r="E7" s="72"/>
      <c r="F7" s="72"/>
      <c r="G7" s="75"/>
      <c r="H7" s="74"/>
      <c r="I7" s="74"/>
      <c r="J7" s="74"/>
      <c r="K7" s="74"/>
      <c r="L7" s="75"/>
      <c r="M7" s="74"/>
      <c r="N7" s="74"/>
      <c r="O7" s="74"/>
      <c r="P7" s="76"/>
      <c r="Q7" s="205"/>
    </row>
    <row r="8" spans="1:17" ht="19.5" customHeight="1">
      <c r="A8" s="373" t="s">
        <v>233</v>
      </c>
      <c r="B8" s="253"/>
      <c r="C8" s="253"/>
      <c r="D8" s="253"/>
      <c r="E8" s="253"/>
      <c r="F8" s="253"/>
      <c r="G8" s="143"/>
      <c r="H8" s="81"/>
      <c r="I8" s="82"/>
      <c r="J8" s="82"/>
      <c r="K8" s="82"/>
      <c r="L8" s="83"/>
      <c r="M8" s="81"/>
      <c r="N8" s="82"/>
      <c r="O8" s="82"/>
      <c r="P8" s="84"/>
      <c r="Q8" s="206"/>
    </row>
    <row r="9" spans="1:17" ht="19.5" customHeight="1">
      <c r="A9" s="374" t="s">
        <v>234</v>
      </c>
      <c r="B9" s="253"/>
      <c r="C9" s="253"/>
      <c r="D9" s="253"/>
      <c r="E9" s="253"/>
      <c r="F9" s="253"/>
      <c r="G9" s="143"/>
      <c r="H9" s="81"/>
      <c r="I9" s="82"/>
      <c r="J9" s="82"/>
      <c r="K9" s="82"/>
      <c r="L9" s="83"/>
      <c r="M9" s="81"/>
      <c r="N9" s="82"/>
      <c r="O9" s="82"/>
      <c r="P9" s="84"/>
      <c r="Q9" s="206"/>
    </row>
    <row r="10" spans="1:17" ht="19.5" customHeight="1">
      <c r="A10" s="375">
        <v>1</v>
      </c>
      <c r="B10" s="376" t="s">
        <v>253</v>
      </c>
      <c r="C10" s="377">
        <v>4864848</v>
      </c>
      <c r="D10" s="379" t="s">
        <v>13</v>
      </c>
      <c r="E10" s="378" t="s">
        <v>367</v>
      </c>
      <c r="F10" s="379">
        <v>1000</v>
      </c>
      <c r="G10" s="360">
        <v>226</v>
      </c>
      <c r="H10" s="361">
        <v>226</v>
      </c>
      <c r="I10" s="362">
        <f>G10-H10</f>
        <v>0</v>
      </c>
      <c r="J10" s="362">
        <f aca="true" t="shared" si="0" ref="J10:J33">$F10*I10</f>
        <v>0</v>
      </c>
      <c r="K10" s="362">
        <f aca="true" t="shared" si="1" ref="K10:K33">J10/1000000</f>
        <v>0</v>
      </c>
      <c r="L10" s="363">
        <v>11545</v>
      </c>
      <c r="M10" s="364">
        <v>11248</v>
      </c>
      <c r="N10" s="362">
        <f>L10-M10</f>
        <v>297</v>
      </c>
      <c r="O10" s="362">
        <f aca="true" t="shared" si="2" ref="O10:O33">$F10*N10</f>
        <v>297000</v>
      </c>
      <c r="P10" s="365">
        <f aca="true" t="shared" si="3" ref="P10:P33">O10/1000000</f>
        <v>0.297</v>
      </c>
      <c r="Q10" s="206"/>
    </row>
    <row r="11" spans="1:17" ht="19.5" customHeight="1">
      <c r="A11" s="375">
        <v>2</v>
      </c>
      <c r="B11" s="376" t="s">
        <v>254</v>
      </c>
      <c r="C11" s="377">
        <v>4864849</v>
      </c>
      <c r="D11" s="379" t="s">
        <v>13</v>
      </c>
      <c r="E11" s="378" t="s">
        <v>367</v>
      </c>
      <c r="F11" s="379">
        <v>1000</v>
      </c>
      <c r="G11" s="360">
        <v>123</v>
      </c>
      <c r="H11" s="361">
        <v>123</v>
      </c>
      <c r="I11" s="362">
        <f>G11-H11</f>
        <v>0</v>
      </c>
      <c r="J11" s="362">
        <f t="shared" si="0"/>
        <v>0</v>
      </c>
      <c r="K11" s="362">
        <f t="shared" si="1"/>
        <v>0</v>
      </c>
      <c r="L11" s="363">
        <v>16075</v>
      </c>
      <c r="M11" s="364">
        <v>15647</v>
      </c>
      <c r="N11" s="362">
        <f>L11-M11</f>
        <v>428</v>
      </c>
      <c r="O11" s="362">
        <f t="shared" si="2"/>
        <v>428000</v>
      </c>
      <c r="P11" s="365">
        <f t="shared" si="3"/>
        <v>0.428</v>
      </c>
      <c r="Q11" s="206"/>
    </row>
    <row r="12" spans="1:17" ht="19.5" customHeight="1">
      <c r="A12" s="375">
        <v>3</v>
      </c>
      <c r="B12" s="376" t="s">
        <v>235</v>
      </c>
      <c r="C12" s="377">
        <v>4864846</v>
      </c>
      <c r="D12" s="379" t="s">
        <v>13</v>
      </c>
      <c r="E12" s="378" t="s">
        <v>367</v>
      </c>
      <c r="F12" s="379">
        <v>1000</v>
      </c>
      <c r="G12" s="360">
        <v>40</v>
      </c>
      <c r="H12" s="361">
        <v>40</v>
      </c>
      <c r="I12" s="362">
        <f>G12-H12</f>
        <v>0</v>
      </c>
      <c r="J12" s="362">
        <f t="shared" si="0"/>
        <v>0</v>
      </c>
      <c r="K12" s="362">
        <f t="shared" si="1"/>
        <v>0</v>
      </c>
      <c r="L12" s="363">
        <v>23031</v>
      </c>
      <c r="M12" s="364">
        <v>22407</v>
      </c>
      <c r="N12" s="362">
        <f>L12-M12</f>
        <v>624</v>
      </c>
      <c r="O12" s="362">
        <f t="shared" si="2"/>
        <v>624000</v>
      </c>
      <c r="P12" s="365">
        <f t="shared" si="3"/>
        <v>0.624</v>
      </c>
      <c r="Q12" s="206"/>
    </row>
    <row r="13" spans="1:17" ht="19.5" customHeight="1">
      <c r="A13" s="375">
        <v>4</v>
      </c>
      <c r="B13" s="376" t="s">
        <v>236</v>
      </c>
      <c r="C13" s="377">
        <v>4864847</v>
      </c>
      <c r="D13" s="379" t="s">
        <v>13</v>
      </c>
      <c r="E13" s="378" t="s">
        <v>367</v>
      </c>
      <c r="F13" s="379">
        <v>1000</v>
      </c>
      <c r="G13" s="360">
        <v>107</v>
      </c>
      <c r="H13" s="361">
        <v>107</v>
      </c>
      <c r="I13" s="362">
        <f>G13-H13</f>
        <v>0</v>
      </c>
      <c r="J13" s="362">
        <f t="shared" si="0"/>
        <v>0</v>
      </c>
      <c r="K13" s="362">
        <f t="shared" si="1"/>
        <v>0</v>
      </c>
      <c r="L13" s="363">
        <v>11960</v>
      </c>
      <c r="M13" s="364">
        <v>11716</v>
      </c>
      <c r="N13" s="362">
        <f>L13-M13</f>
        <v>244</v>
      </c>
      <c r="O13" s="362">
        <f t="shared" si="2"/>
        <v>244000</v>
      </c>
      <c r="P13" s="365">
        <f t="shared" si="3"/>
        <v>0.244</v>
      </c>
      <c r="Q13" s="206"/>
    </row>
    <row r="14" spans="1:17" ht="19.5" customHeight="1">
      <c r="A14" s="375">
        <v>5</v>
      </c>
      <c r="B14" s="376" t="s">
        <v>237</v>
      </c>
      <c r="C14" s="377">
        <v>4864850</v>
      </c>
      <c r="D14" s="379" t="s">
        <v>13</v>
      </c>
      <c r="E14" s="378" t="s">
        <v>367</v>
      </c>
      <c r="F14" s="379">
        <v>1000</v>
      </c>
      <c r="G14" s="366">
        <v>486</v>
      </c>
      <c r="H14" s="362">
        <v>444</v>
      </c>
      <c r="I14" s="362">
        <f>G14-H14</f>
        <v>42</v>
      </c>
      <c r="J14" s="362">
        <f t="shared" si="0"/>
        <v>42000</v>
      </c>
      <c r="K14" s="362">
        <f t="shared" si="1"/>
        <v>0.042</v>
      </c>
      <c r="L14" s="363">
        <v>5894</v>
      </c>
      <c r="M14" s="364">
        <v>5795</v>
      </c>
      <c r="N14" s="362">
        <f>L14-M14</f>
        <v>99</v>
      </c>
      <c r="O14" s="362">
        <f t="shared" si="2"/>
        <v>99000</v>
      </c>
      <c r="P14" s="365">
        <f t="shared" si="3"/>
        <v>0.099</v>
      </c>
      <c r="Q14" s="206"/>
    </row>
    <row r="15" spans="1:17" ht="19.5" customHeight="1">
      <c r="A15" s="373" t="s">
        <v>238</v>
      </c>
      <c r="B15" s="380"/>
      <c r="C15" s="381"/>
      <c r="D15" s="382"/>
      <c r="E15" s="380"/>
      <c r="F15" s="382"/>
      <c r="G15" s="366"/>
      <c r="H15" s="362"/>
      <c r="I15" s="362"/>
      <c r="J15" s="362"/>
      <c r="K15" s="362"/>
      <c r="L15" s="363"/>
      <c r="M15" s="364"/>
      <c r="N15" s="362"/>
      <c r="O15" s="362"/>
      <c r="P15" s="365"/>
      <c r="Q15" s="206"/>
    </row>
    <row r="16" spans="1:17" ht="19.5" customHeight="1">
      <c r="A16" s="383">
        <v>6</v>
      </c>
      <c r="B16" s="380" t="s">
        <v>255</v>
      </c>
      <c r="C16" s="381">
        <v>4864804</v>
      </c>
      <c r="D16" s="382" t="s">
        <v>13</v>
      </c>
      <c r="E16" s="378" t="s">
        <v>367</v>
      </c>
      <c r="F16" s="382">
        <v>100</v>
      </c>
      <c r="G16" s="366">
        <v>271</v>
      </c>
      <c r="H16" s="362">
        <v>271</v>
      </c>
      <c r="I16" s="362">
        <f>G16-H16</f>
        <v>0</v>
      </c>
      <c r="J16" s="362">
        <f t="shared" si="0"/>
        <v>0</v>
      </c>
      <c r="K16" s="362">
        <f t="shared" si="1"/>
        <v>0</v>
      </c>
      <c r="L16" s="363">
        <v>999974</v>
      </c>
      <c r="M16" s="364">
        <v>999974</v>
      </c>
      <c r="N16" s="362">
        <f>L16-M16</f>
        <v>0</v>
      </c>
      <c r="O16" s="362">
        <f t="shared" si="2"/>
        <v>0</v>
      </c>
      <c r="P16" s="365">
        <f t="shared" si="3"/>
        <v>0</v>
      </c>
      <c r="Q16" s="206"/>
    </row>
    <row r="17" spans="1:17" ht="19.5" customHeight="1">
      <c r="A17" s="383">
        <v>7</v>
      </c>
      <c r="B17" s="380" t="s">
        <v>254</v>
      </c>
      <c r="C17" s="381">
        <v>4865163</v>
      </c>
      <c r="D17" s="382" t="s">
        <v>13</v>
      </c>
      <c r="E17" s="378" t="s">
        <v>367</v>
      </c>
      <c r="F17" s="382">
        <v>100</v>
      </c>
      <c r="G17" s="366">
        <v>512</v>
      </c>
      <c r="H17" s="362">
        <v>513</v>
      </c>
      <c r="I17" s="362">
        <f>G17-H17</f>
        <v>-1</v>
      </c>
      <c r="J17" s="362">
        <f t="shared" si="0"/>
        <v>-100</v>
      </c>
      <c r="K17" s="362">
        <f t="shared" si="1"/>
        <v>-0.0001</v>
      </c>
      <c r="L17" s="363">
        <v>999997</v>
      </c>
      <c r="M17" s="364">
        <v>999997</v>
      </c>
      <c r="N17" s="362">
        <f>L17-M17</f>
        <v>0</v>
      </c>
      <c r="O17" s="362">
        <f t="shared" si="2"/>
        <v>0</v>
      </c>
      <c r="P17" s="365">
        <f t="shared" si="3"/>
        <v>0</v>
      </c>
      <c r="Q17" s="206"/>
    </row>
    <row r="18" spans="1:17" ht="19.5" customHeight="1">
      <c r="A18" s="383"/>
      <c r="B18" s="380"/>
      <c r="C18" s="381"/>
      <c r="D18" s="382"/>
      <c r="E18" s="121"/>
      <c r="F18" s="382"/>
      <c r="G18" s="249"/>
      <c r="H18" s="82"/>
      <c r="I18" s="82"/>
      <c r="J18" s="82"/>
      <c r="K18" s="82"/>
      <c r="L18" s="83"/>
      <c r="M18" s="81"/>
      <c r="N18" s="82"/>
      <c r="O18" s="82"/>
      <c r="P18" s="84"/>
      <c r="Q18" s="206"/>
    </row>
    <row r="19" spans="1:17" ht="19.5" customHeight="1">
      <c r="A19" s="383"/>
      <c r="B19" s="252" t="s">
        <v>249</v>
      </c>
      <c r="C19" s="380"/>
      <c r="D19" s="382"/>
      <c r="E19" s="380"/>
      <c r="F19" s="384"/>
      <c r="G19" s="249"/>
      <c r="H19" s="82"/>
      <c r="I19" s="82"/>
      <c r="J19" s="82"/>
      <c r="K19" s="251">
        <f>SUM(K10:K17)</f>
        <v>0.0419</v>
      </c>
      <c r="L19" s="367"/>
      <c r="M19" s="368"/>
      <c r="N19" s="369"/>
      <c r="O19" s="369"/>
      <c r="P19" s="370">
        <f>SUM(P10:P17)</f>
        <v>1.692</v>
      </c>
      <c r="Q19" s="206"/>
    </row>
    <row r="20" spans="1:17" ht="19.5" customHeight="1">
      <c r="A20" s="383"/>
      <c r="B20" s="252"/>
      <c r="C20" s="380"/>
      <c r="D20" s="382"/>
      <c r="E20" s="380"/>
      <c r="F20" s="384"/>
      <c r="G20" s="249"/>
      <c r="H20" s="82"/>
      <c r="I20" s="82"/>
      <c r="J20" s="82"/>
      <c r="K20" s="98"/>
      <c r="L20" s="83"/>
      <c r="M20" s="81"/>
      <c r="N20" s="82"/>
      <c r="O20" s="82"/>
      <c r="P20" s="108"/>
      <c r="Q20" s="206"/>
    </row>
    <row r="21" spans="1:17" ht="19.5" customHeight="1">
      <c r="A21" s="373" t="s">
        <v>239</v>
      </c>
      <c r="B21" s="253"/>
      <c r="C21" s="253"/>
      <c r="D21" s="384"/>
      <c r="E21" s="253"/>
      <c r="F21" s="384"/>
      <c r="G21" s="249"/>
      <c r="H21" s="82"/>
      <c r="I21" s="82"/>
      <c r="J21" s="82"/>
      <c r="K21" s="82"/>
      <c r="L21" s="83"/>
      <c r="M21" s="81"/>
      <c r="N21" s="82"/>
      <c r="O21" s="82"/>
      <c r="P21" s="84"/>
      <c r="Q21" s="206"/>
    </row>
    <row r="22" spans="1:17" ht="19.5" customHeight="1">
      <c r="A22" s="383"/>
      <c r="B22" s="253"/>
      <c r="C22" s="253"/>
      <c r="D22" s="384"/>
      <c r="E22" s="253"/>
      <c r="F22" s="384"/>
      <c r="G22" s="249"/>
      <c r="H22" s="82"/>
      <c r="I22" s="82"/>
      <c r="J22" s="82"/>
      <c r="K22" s="82"/>
      <c r="L22" s="83"/>
      <c r="M22" s="81"/>
      <c r="N22" s="82"/>
      <c r="O22" s="82"/>
      <c r="P22" s="84"/>
      <c r="Q22" s="206"/>
    </row>
    <row r="23" spans="1:17" ht="19.5" customHeight="1">
      <c r="A23" s="383">
        <v>8</v>
      </c>
      <c r="B23" s="121" t="s">
        <v>240</v>
      </c>
      <c r="C23" s="377">
        <v>4865065</v>
      </c>
      <c r="D23" s="413" t="s">
        <v>13</v>
      </c>
      <c r="E23" s="378" t="s">
        <v>367</v>
      </c>
      <c r="F23" s="379">
        <v>100</v>
      </c>
      <c r="G23" s="366">
        <v>3028</v>
      </c>
      <c r="H23" s="362">
        <v>3023</v>
      </c>
      <c r="I23" s="362">
        <f>G23-H23</f>
        <v>5</v>
      </c>
      <c r="J23" s="362">
        <f t="shared" si="0"/>
        <v>500</v>
      </c>
      <c r="K23" s="362">
        <f t="shared" si="1"/>
        <v>0.0005</v>
      </c>
      <c r="L23" s="363">
        <v>31863</v>
      </c>
      <c r="M23" s="364">
        <v>31863</v>
      </c>
      <c r="N23" s="362">
        <f>L23-M23</f>
        <v>0</v>
      </c>
      <c r="O23" s="362">
        <f t="shared" si="2"/>
        <v>0</v>
      </c>
      <c r="P23" s="365">
        <f t="shared" si="3"/>
        <v>0</v>
      </c>
      <c r="Q23" s="206"/>
    </row>
    <row r="24" spans="1:17" ht="19.5" customHeight="1">
      <c r="A24" s="383">
        <v>9</v>
      </c>
      <c r="B24" s="253" t="s">
        <v>241</v>
      </c>
      <c r="C24" s="381">
        <v>4865066</v>
      </c>
      <c r="D24" s="384" t="s">
        <v>13</v>
      </c>
      <c r="E24" s="378" t="s">
        <v>367</v>
      </c>
      <c r="F24" s="382">
        <v>100</v>
      </c>
      <c r="G24" s="366">
        <v>20855</v>
      </c>
      <c r="H24" s="362">
        <v>20322</v>
      </c>
      <c r="I24" s="362">
        <f aca="true" t="shared" si="4" ref="I24:I29">G24-H24</f>
        <v>533</v>
      </c>
      <c r="J24" s="362">
        <f t="shared" si="0"/>
        <v>53300</v>
      </c>
      <c r="K24" s="362">
        <f t="shared" si="1"/>
        <v>0.0533</v>
      </c>
      <c r="L24" s="363">
        <v>51006</v>
      </c>
      <c r="M24" s="364">
        <v>50362</v>
      </c>
      <c r="N24" s="362">
        <f aca="true" t="shared" si="5" ref="N24:N29">L24-M24</f>
        <v>644</v>
      </c>
      <c r="O24" s="362">
        <f t="shared" si="2"/>
        <v>64400</v>
      </c>
      <c r="P24" s="365">
        <f t="shared" si="3"/>
        <v>0.0644</v>
      </c>
      <c r="Q24" s="206"/>
    </row>
    <row r="25" spans="1:17" ht="19.5" customHeight="1">
      <c r="A25" s="383">
        <v>10</v>
      </c>
      <c r="B25" s="253" t="s">
        <v>242</v>
      </c>
      <c r="C25" s="381">
        <v>4865067</v>
      </c>
      <c r="D25" s="384" t="s">
        <v>13</v>
      </c>
      <c r="E25" s="378" t="s">
        <v>367</v>
      </c>
      <c r="F25" s="382">
        <v>100</v>
      </c>
      <c r="G25" s="366">
        <v>61796</v>
      </c>
      <c r="H25" s="362">
        <v>61618</v>
      </c>
      <c r="I25" s="362">
        <f t="shared" si="4"/>
        <v>178</v>
      </c>
      <c r="J25" s="362">
        <f t="shared" si="0"/>
        <v>17800</v>
      </c>
      <c r="K25" s="362">
        <f t="shared" si="1"/>
        <v>0.0178</v>
      </c>
      <c r="L25" s="363">
        <v>5154</v>
      </c>
      <c r="M25" s="364">
        <v>5077</v>
      </c>
      <c r="N25" s="362">
        <f t="shared" si="5"/>
        <v>77</v>
      </c>
      <c r="O25" s="362">
        <f t="shared" si="2"/>
        <v>7700</v>
      </c>
      <c r="P25" s="365">
        <f t="shared" si="3"/>
        <v>0.0077</v>
      </c>
      <c r="Q25" s="206"/>
    </row>
    <row r="26" spans="1:17" ht="19.5" customHeight="1">
      <c r="A26" s="383">
        <v>11</v>
      </c>
      <c r="B26" s="253" t="s">
        <v>243</v>
      </c>
      <c r="C26" s="381">
        <v>4865078</v>
      </c>
      <c r="D26" s="384" t="s">
        <v>13</v>
      </c>
      <c r="E26" s="378" t="s">
        <v>367</v>
      </c>
      <c r="F26" s="382">
        <v>100</v>
      </c>
      <c r="G26" s="366">
        <v>11523</v>
      </c>
      <c r="H26" s="362">
        <v>11095</v>
      </c>
      <c r="I26" s="362">
        <f t="shared" si="4"/>
        <v>428</v>
      </c>
      <c r="J26" s="362">
        <f t="shared" si="0"/>
        <v>42800</v>
      </c>
      <c r="K26" s="362">
        <f t="shared" si="1"/>
        <v>0.0428</v>
      </c>
      <c r="L26" s="363">
        <v>34927</v>
      </c>
      <c r="M26" s="364">
        <v>34072</v>
      </c>
      <c r="N26" s="362">
        <f t="shared" si="5"/>
        <v>855</v>
      </c>
      <c r="O26" s="362">
        <f t="shared" si="2"/>
        <v>85500</v>
      </c>
      <c r="P26" s="365">
        <f t="shared" si="3"/>
        <v>0.0855</v>
      </c>
      <c r="Q26" s="206"/>
    </row>
    <row r="27" spans="1:17" ht="19.5" customHeight="1">
      <c r="A27" s="383">
        <v>12</v>
      </c>
      <c r="B27" s="253" t="s">
        <v>243</v>
      </c>
      <c r="C27" s="384">
        <v>4865079</v>
      </c>
      <c r="D27" s="568" t="s">
        <v>13</v>
      </c>
      <c r="E27" s="378" t="s">
        <v>367</v>
      </c>
      <c r="F27" s="385">
        <v>100</v>
      </c>
      <c r="G27" s="366">
        <v>999913</v>
      </c>
      <c r="H27" s="362">
        <v>999914</v>
      </c>
      <c r="I27" s="362">
        <f t="shared" si="4"/>
        <v>-1</v>
      </c>
      <c r="J27" s="362">
        <f t="shared" si="0"/>
        <v>-100</v>
      </c>
      <c r="K27" s="362">
        <f t="shared" si="1"/>
        <v>-0.0001</v>
      </c>
      <c r="L27" s="363">
        <v>13917</v>
      </c>
      <c r="M27" s="364">
        <v>13666</v>
      </c>
      <c r="N27" s="362">
        <f t="shared" si="5"/>
        <v>251</v>
      </c>
      <c r="O27" s="362">
        <f t="shared" si="2"/>
        <v>25100</v>
      </c>
      <c r="P27" s="365">
        <f t="shared" si="3"/>
        <v>0.0251</v>
      </c>
      <c r="Q27" s="206"/>
    </row>
    <row r="28" spans="1:17" ht="19.5" customHeight="1">
      <c r="A28" s="383">
        <v>13</v>
      </c>
      <c r="B28" s="253" t="s">
        <v>244</v>
      </c>
      <c r="C28" s="381">
        <v>4865080</v>
      </c>
      <c r="D28" s="384" t="s">
        <v>13</v>
      </c>
      <c r="E28" s="378" t="s">
        <v>367</v>
      </c>
      <c r="F28" s="382">
        <v>100</v>
      </c>
      <c r="G28" s="366">
        <v>64946</v>
      </c>
      <c r="H28" s="362">
        <v>64823</v>
      </c>
      <c r="I28" s="362">
        <f t="shared" si="4"/>
        <v>123</v>
      </c>
      <c r="J28" s="362">
        <f t="shared" si="0"/>
        <v>12300</v>
      </c>
      <c r="K28" s="362">
        <f t="shared" si="1"/>
        <v>0.0123</v>
      </c>
      <c r="L28" s="363">
        <v>24115</v>
      </c>
      <c r="M28" s="364">
        <v>23371</v>
      </c>
      <c r="N28" s="362">
        <f t="shared" si="5"/>
        <v>744</v>
      </c>
      <c r="O28" s="362">
        <f t="shared" si="2"/>
        <v>74400</v>
      </c>
      <c r="P28" s="365">
        <f t="shared" si="3"/>
        <v>0.0744</v>
      </c>
      <c r="Q28" s="206"/>
    </row>
    <row r="29" spans="1:17" ht="19.5" customHeight="1">
      <c r="A29" s="375">
        <v>14</v>
      </c>
      <c r="B29" s="253" t="s">
        <v>244</v>
      </c>
      <c r="C29" s="381">
        <v>4865081</v>
      </c>
      <c r="D29" s="384" t="s">
        <v>13</v>
      </c>
      <c r="E29" s="378" t="s">
        <v>367</v>
      </c>
      <c r="F29" s="382">
        <v>100</v>
      </c>
      <c r="G29" s="360">
        <v>257</v>
      </c>
      <c r="H29" s="362">
        <v>257</v>
      </c>
      <c r="I29" s="362">
        <f t="shared" si="4"/>
        <v>0</v>
      </c>
      <c r="J29" s="362">
        <f t="shared" si="0"/>
        <v>0</v>
      </c>
      <c r="K29" s="362">
        <f t="shared" si="1"/>
        <v>0</v>
      </c>
      <c r="L29" s="650">
        <v>835</v>
      </c>
      <c r="M29" s="364">
        <v>835</v>
      </c>
      <c r="N29" s="362">
        <f t="shared" si="5"/>
        <v>0</v>
      </c>
      <c r="O29" s="362">
        <f t="shared" si="2"/>
        <v>0</v>
      </c>
      <c r="P29" s="365">
        <f t="shared" si="3"/>
        <v>0</v>
      </c>
      <c r="Q29" s="206"/>
    </row>
    <row r="30" spans="1:17" ht="19.5" customHeight="1">
      <c r="A30" s="373" t="s">
        <v>245</v>
      </c>
      <c r="B30" s="252"/>
      <c r="C30" s="386"/>
      <c r="D30" s="252"/>
      <c r="E30" s="253"/>
      <c r="F30" s="382"/>
      <c r="G30" s="249"/>
      <c r="H30" s="82"/>
      <c r="I30" s="82"/>
      <c r="J30" s="82"/>
      <c r="K30" s="251">
        <f>SUM(K23:K29)</f>
        <v>0.1266</v>
      </c>
      <c r="L30" s="103"/>
      <c r="M30" s="104"/>
      <c r="N30" s="105"/>
      <c r="O30" s="105"/>
      <c r="P30" s="370">
        <f>SUM(P23:P29)</f>
        <v>0.2571</v>
      </c>
      <c r="Q30" s="206"/>
    </row>
    <row r="31" spans="1:17" ht="19.5" customHeight="1">
      <c r="A31" s="248" t="s">
        <v>251</v>
      </c>
      <c r="B31" s="252"/>
      <c r="C31" s="386"/>
      <c r="D31" s="252"/>
      <c r="E31" s="253"/>
      <c r="F31" s="382"/>
      <c r="G31" s="249"/>
      <c r="H31" s="82"/>
      <c r="I31" s="82"/>
      <c r="J31" s="82"/>
      <c r="K31" s="98"/>
      <c r="L31" s="83"/>
      <c r="M31" s="81"/>
      <c r="N31" s="82"/>
      <c r="O31" s="82"/>
      <c r="P31" s="108"/>
      <c r="Q31" s="206"/>
    </row>
    <row r="32" spans="1:17" ht="19.5" customHeight="1">
      <c r="A32" s="373" t="s">
        <v>246</v>
      </c>
      <c r="B32" s="253"/>
      <c r="C32" s="387"/>
      <c r="D32" s="253"/>
      <c r="E32" s="253"/>
      <c r="F32" s="384"/>
      <c r="G32" s="249"/>
      <c r="H32" s="82"/>
      <c r="I32" s="82"/>
      <c r="J32" s="82"/>
      <c r="K32" s="82"/>
      <c r="L32" s="83"/>
      <c r="M32" s="81"/>
      <c r="N32" s="82"/>
      <c r="O32" s="82"/>
      <c r="P32" s="84"/>
      <c r="Q32" s="206"/>
    </row>
    <row r="33" spans="1:17" ht="19.5" customHeight="1">
      <c r="A33" s="383">
        <v>15</v>
      </c>
      <c r="B33" s="388" t="s">
        <v>247</v>
      </c>
      <c r="C33" s="386">
        <v>4902545</v>
      </c>
      <c r="D33" s="382" t="s">
        <v>13</v>
      </c>
      <c r="E33" s="378" t="s">
        <v>367</v>
      </c>
      <c r="F33" s="382">
        <v>50</v>
      </c>
      <c r="G33" s="366">
        <v>4575</v>
      </c>
      <c r="H33" s="362">
        <v>3658</v>
      </c>
      <c r="I33" s="362">
        <f>G33-H33</f>
        <v>917</v>
      </c>
      <c r="J33" s="362">
        <f t="shared" si="0"/>
        <v>45850</v>
      </c>
      <c r="K33" s="362">
        <f t="shared" si="1"/>
        <v>0.04585</v>
      </c>
      <c r="L33" s="363">
        <v>18495</v>
      </c>
      <c r="M33" s="364">
        <v>18230</v>
      </c>
      <c r="N33" s="362">
        <f>L33-M33</f>
        <v>265</v>
      </c>
      <c r="O33" s="362">
        <f t="shared" si="2"/>
        <v>13250</v>
      </c>
      <c r="P33" s="365">
        <f t="shared" si="3"/>
        <v>0.01325</v>
      </c>
      <c r="Q33" s="206"/>
    </row>
    <row r="34" spans="1:17" ht="19.5" customHeight="1">
      <c r="A34" s="373" t="s">
        <v>248</v>
      </c>
      <c r="B34" s="252"/>
      <c r="C34" s="386"/>
      <c r="D34" s="388"/>
      <c r="E34" s="121"/>
      <c r="F34" s="382"/>
      <c r="G34" s="143"/>
      <c r="H34" s="82"/>
      <c r="I34" s="82"/>
      <c r="J34" s="82"/>
      <c r="K34" s="251">
        <f>SUM(K33)</f>
        <v>0.04585</v>
      </c>
      <c r="L34" s="83"/>
      <c r="M34" s="81"/>
      <c r="N34" s="82"/>
      <c r="O34" s="82"/>
      <c r="P34" s="370">
        <f>SUM(P33)</f>
        <v>0.01325</v>
      </c>
      <c r="Q34" s="206"/>
    </row>
    <row r="35" spans="1:17" ht="19.5" customHeight="1" thickBot="1">
      <c r="A35" s="86"/>
      <c r="B35" s="87"/>
      <c r="C35" s="88"/>
      <c r="D35" s="89"/>
      <c r="E35" s="90"/>
      <c r="F35" s="90"/>
      <c r="G35" s="91"/>
      <c r="H35" s="93"/>
      <c r="I35" s="93"/>
      <c r="J35" s="93"/>
      <c r="K35" s="93"/>
      <c r="L35" s="94"/>
      <c r="M35" s="92"/>
      <c r="N35" s="93"/>
      <c r="O35" s="93"/>
      <c r="P35" s="95"/>
      <c r="Q35" s="207"/>
    </row>
    <row r="36" spans="1:16" ht="13.5" thickTop="1">
      <c r="A36" s="85"/>
      <c r="B36" s="106"/>
      <c r="C36" s="77"/>
      <c r="D36" s="79"/>
      <c r="E36" s="78"/>
      <c r="F36" s="78"/>
      <c r="G36" s="107"/>
      <c r="H36" s="81"/>
      <c r="I36" s="82"/>
      <c r="J36" s="82"/>
      <c r="K36" s="82"/>
      <c r="L36" s="81"/>
      <c r="M36" s="81"/>
      <c r="N36" s="82"/>
      <c r="O36" s="82"/>
      <c r="P36" s="82"/>
    </row>
    <row r="37" spans="1:16" ht="12.75">
      <c r="A37" s="85"/>
      <c r="B37" s="106"/>
      <c r="C37" s="77"/>
      <c r="D37" s="79"/>
      <c r="E37" s="78"/>
      <c r="F37" s="78"/>
      <c r="G37" s="107"/>
      <c r="H37" s="81"/>
      <c r="I37" s="82"/>
      <c r="J37" s="82"/>
      <c r="K37" s="82"/>
      <c r="L37" s="81"/>
      <c r="M37" s="81"/>
      <c r="N37" s="82"/>
      <c r="O37" s="82"/>
      <c r="P37" s="82"/>
    </row>
    <row r="38" spans="1:16" ht="12.75">
      <c r="A38" s="81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</row>
    <row r="39" spans="1:16" ht="20.25">
      <c r="A39" s="225"/>
      <c r="B39" s="389" t="s">
        <v>245</v>
      </c>
      <c r="C39" s="390"/>
      <c r="D39" s="390"/>
      <c r="E39" s="390"/>
      <c r="F39" s="390"/>
      <c r="G39" s="390"/>
      <c r="H39" s="390"/>
      <c r="I39" s="390"/>
      <c r="J39" s="390"/>
      <c r="K39" s="251">
        <f>K30-K34</f>
        <v>0.08074999999999999</v>
      </c>
      <c r="L39" s="251"/>
      <c r="M39" s="251"/>
      <c r="N39" s="251"/>
      <c r="O39" s="251"/>
      <c r="P39" s="251">
        <f>P30-P34</f>
        <v>0.24384999999999998</v>
      </c>
    </row>
    <row r="40" spans="1:16" ht="20.25">
      <c r="A40" s="177"/>
      <c r="B40" s="389" t="s">
        <v>249</v>
      </c>
      <c r="C40" s="371"/>
      <c r="D40" s="371"/>
      <c r="E40" s="371"/>
      <c r="F40" s="371"/>
      <c r="G40" s="371"/>
      <c r="H40" s="371"/>
      <c r="I40" s="371"/>
      <c r="J40" s="371"/>
      <c r="K40" s="251">
        <f>K19</f>
        <v>0.0419</v>
      </c>
      <c r="L40" s="251"/>
      <c r="M40" s="251"/>
      <c r="N40" s="251"/>
      <c r="O40" s="251"/>
      <c r="P40" s="251">
        <f>P19</f>
        <v>1.692</v>
      </c>
    </row>
    <row r="41" spans="1:16" ht="18">
      <c r="A41" s="177"/>
      <c r="B41" s="253"/>
      <c r="C41" s="101"/>
      <c r="D41" s="101"/>
      <c r="E41" s="101"/>
      <c r="F41" s="101"/>
      <c r="G41" s="101"/>
      <c r="H41" s="101"/>
      <c r="I41" s="101"/>
      <c r="J41" s="101"/>
      <c r="K41" s="63"/>
      <c r="L41" s="63"/>
      <c r="M41" s="63"/>
      <c r="N41" s="63"/>
      <c r="O41" s="63"/>
      <c r="P41" s="63"/>
    </row>
    <row r="42" spans="1:16" ht="18">
      <c r="A42" s="177"/>
      <c r="B42" s="253"/>
      <c r="C42" s="101"/>
      <c r="D42" s="101"/>
      <c r="E42" s="101"/>
      <c r="F42" s="101"/>
      <c r="G42" s="101"/>
      <c r="H42" s="101"/>
      <c r="I42" s="101"/>
      <c r="J42" s="101"/>
      <c r="K42" s="63"/>
      <c r="L42" s="63"/>
      <c r="M42" s="63"/>
      <c r="N42" s="63"/>
      <c r="O42" s="63"/>
      <c r="P42" s="63"/>
    </row>
    <row r="43" spans="1:16" ht="23.25">
      <c r="A43" s="177"/>
      <c r="B43" s="391" t="s">
        <v>252</v>
      </c>
      <c r="C43" s="392"/>
      <c r="D43" s="393"/>
      <c r="E43" s="393"/>
      <c r="F43" s="393"/>
      <c r="G43" s="393"/>
      <c r="H43" s="393"/>
      <c r="I43" s="393"/>
      <c r="J43" s="393"/>
      <c r="K43" s="394">
        <f>SUM(K39:K42)</f>
        <v>0.12264999999999998</v>
      </c>
      <c r="L43" s="394"/>
      <c r="M43" s="394"/>
      <c r="N43" s="394"/>
      <c r="O43" s="394"/>
      <c r="P43" s="394">
        <f>SUM(P39:P42)</f>
        <v>1.9358499999999998</v>
      </c>
    </row>
    <row r="51" ht="13.5" thickBot="1"/>
    <row r="52" spans="1:17" ht="12.75">
      <c r="A52" s="306"/>
      <c r="B52" s="307"/>
      <c r="C52" s="307"/>
      <c r="D52" s="307"/>
      <c r="E52" s="307"/>
      <c r="F52" s="307"/>
      <c r="G52" s="307"/>
      <c r="H52" s="59"/>
      <c r="I52" s="59"/>
      <c r="J52" s="59"/>
      <c r="K52" s="59"/>
      <c r="L52" s="59"/>
      <c r="M52" s="59"/>
      <c r="N52" s="59"/>
      <c r="O52" s="59"/>
      <c r="P52" s="59"/>
      <c r="Q52" s="60"/>
    </row>
    <row r="53" spans="1:17" ht="23.25">
      <c r="A53" s="314" t="s">
        <v>348</v>
      </c>
      <c r="B53" s="298"/>
      <c r="C53" s="298"/>
      <c r="D53" s="298"/>
      <c r="E53" s="298"/>
      <c r="F53" s="298"/>
      <c r="G53" s="298"/>
      <c r="H53" s="21"/>
      <c r="I53" s="21"/>
      <c r="J53" s="21"/>
      <c r="K53" s="21"/>
      <c r="L53" s="21"/>
      <c r="M53" s="21"/>
      <c r="N53" s="21"/>
      <c r="O53" s="21"/>
      <c r="P53" s="21"/>
      <c r="Q53" s="61"/>
    </row>
    <row r="54" spans="1:17" ht="12.75">
      <c r="A54" s="308"/>
      <c r="B54" s="298"/>
      <c r="C54" s="298"/>
      <c r="D54" s="298"/>
      <c r="E54" s="298"/>
      <c r="F54" s="298"/>
      <c r="G54" s="298"/>
      <c r="H54" s="21"/>
      <c r="I54" s="21"/>
      <c r="J54" s="21"/>
      <c r="K54" s="21"/>
      <c r="L54" s="21"/>
      <c r="M54" s="21"/>
      <c r="N54" s="21"/>
      <c r="O54" s="21"/>
      <c r="P54" s="21"/>
      <c r="Q54" s="61"/>
    </row>
    <row r="55" spans="1:17" ht="15.75">
      <c r="A55" s="309"/>
      <c r="B55" s="310"/>
      <c r="C55" s="310"/>
      <c r="D55" s="310"/>
      <c r="E55" s="310"/>
      <c r="F55" s="310"/>
      <c r="G55" s="310"/>
      <c r="H55" s="21"/>
      <c r="I55" s="21"/>
      <c r="J55" s="320"/>
      <c r="K55" s="353" t="s">
        <v>360</v>
      </c>
      <c r="L55" s="21"/>
      <c r="M55" s="21"/>
      <c r="N55" s="21"/>
      <c r="O55" s="21"/>
      <c r="P55" s="399" t="s">
        <v>361</v>
      </c>
      <c r="Q55" s="61"/>
    </row>
    <row r="56" spans="1:17" ht="12.75">
      <c r="A56" s="311"/>
      <c r="B56" s="177"/>
      <c r="C56" s="177"/>
      <c r="D56" s="177"/>
      <c r="E56" s="177"/>
      <c r="F56" s="177"/>
      <c r="G56" s="177"/>
      <c r="H56" s="21"/>
      <c r="I56" s="21"/>
      <c r="J56" s="21"/>
      <c r="K56" s="21"/>
      <c r="L56" s="21"/>
      <c r="M56" s="21"/>
      <c r="N56" s="21"/>
      <c r="O56" s="21"/>
      <c r="P56" s="21"/>
      <c r="Q56" s="61"/>
    </row>
    <row r="57" spans="1:17" ht="12.75">
      <c r="A57" s="311"/>
      <c r="B57" s="177"/>
      <c r="C57" s="177"/>
      <c r="D57" s="177"/>
      <c r="E57" s="177"/>
      <c r="F57" s="177"/>
      <c r="G57" s="177"/>
      <c r="H57" s="21"/>
      <c r="I57" s="21"/>
      <c r="J57" s="21"/>
      <c r="K57" s="21"/>
      <c r="L57" s="21"/>
      <c r="M57" s="21"/>
      <c r="N57" s="21"/>
      <c r="O57" s="21"/>
      <c r="P57" s="21"/>
      <c r="Q57" s="61"/>
    </row>
    <row r="58" spans="1:17" ht="18">
      <c r="A58" s="315" t="s">
        <v>351</v>
      </c>
      <c r="B58" s="299"/>
      <c r="C58" s="299"/>
      <c r="D58" s="300"/>
      <c r="E58" s="300"/>
      <c r="F58" s="301"/>
      <c r="G58" s="300"/>
      <c r="H58" s="21"/>
      <c r="I58" s="21"/>
      <c r="J58" s="21"/>
      <c r="K58" s="250">
        <f>K43</f>
        <v>0.12264999999999998</v>
      </c>
      <c r="L58" s="310" t="s">
        <v>349</v>
      </c>
      <c r="M58" s="21"/>
      <c r="N58" s="21"/>
      <c r="O58" s="21"/>
      <c r="P58" s="250">
        <f>P43</f>
        <v>1.9358499999999998</v>
      </c>
      <c r="Q58" s="397" t="s">
        <v>349</v>
      </c>
    </row>
    <row r="59" spans="1:17" ht="18">
      <c r="A59" s="316"/>
      <c r="B59" s="302"/>
      <c r="C59" s="302"/>
      <c r="D59" s="298"/>
      <c r="E59" s="298"/>
      <c r="F59" s="303"/>
      <c r="G59" s="298"/>
      <c r="H59" s="21"/>
      <c r="I59" s="21"/>
      <c r="J59" s="21"/>
      <c r="K59" s="250"/>
      <c r="L59" s="325"/>
      <c r="M59" s="21"/>
      <c r="N59" s="21"/>
      <c r="O59" s="21"/>
      <c r="P59" s="250"/>
      <c r="Q59" s="398"/>
    </row>
    <row r="60" spans="1:17" ht="18">
      <c r="A60" s="317" t="s">
        <v>350</v>
      </c>
      <c r="B60" s="304"/>
      <c r="C60" s="53"/>
      <c r="D60" s="298"/>
      <c r="E60" s="298"/>
      <c r="F60" s="305"/>
      <c r="G60" s="300"/>
      <c r="H60" s="21"/>
      <c r="I60" s="21"/>
      <c r="J60" s="21"/>
      <c r="K60" s="250">
        <f>-'STEPPED UP GENCO'!K51</f>
        <v>-0.0083360844</v>
      </c>
      <c r="L60" s="310" t="s">
        <v>349</v>
      </c>
      <c r="M60" s="21"/>
      <c r="N60" s="21"/>
      <c r="O60" s="21"/>
      <c r="P60" s="250">
        <f>-'STEPPED UP GENCO'!P51</f>
        <v>-0.038776069499999996</v>
      </c>
      <c r="Q60" s="397" t="s">
        <v>349</v>
      </c>
    </row>
    <row r="61" spans="1:17" ht="12.75">
      <c r="A61" s="312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61"/>
    </row>
    <row r="62" spans="1:17" ht="12.75">
      <c r="A62" s="312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61"/>
    </row>
    <row r="63" spans="1:17" ht="12.75">
      <c r="A63" s="312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61"/>
    </row>
    <row r="64" spans="1:17" ht="23.25" customHeight="1">
      <c r="A64" s="312"/>
      <c r="B64" s="21"/>
      <c r="C64" s="21"/>
      <c r="D64" s="21"/>
      <c r="E64" s="21"/>
      <c r="F64" s="21"/>
      <c r="G64" s="21"/>
      <c r="H64" s="299"/>
      <c r="I64" s="299"/>
      <c r="J64" s="395" t="s">
        <v>352</v>
      </c>
      <c r="K64" s="251">
        <f>SUM(K58:K63)</f>
        <v>0.11431391559999998</v>
      </c>
      <c r="L64" s="326" t="s">
        <v>349</v>
      </c>
      <c r="M64" s="396"/>
      <c r="N64" s="396"/>
      <c r="O64" s="396"/>
      <c r="P64" s="251">
        <f>SUM(P58:P63)</f>
        <v>1.8970739305</v>
      </c>
      <c r="Q64" s="326" t="s">
        <v>349</v>
      </c>
    </row>
    <row r="65" spans="1:17" ht="13.5" thickBot="1">
      <c r="A65" s="313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212"/>
    </row>
  </sheetData>
  <sheetProtection/>
  <printOptions horizontalCentered="1"/>
  <pageMargins left="0.57" right="0.53" top="0.3937007874015748" bottom="0.3937007874015748" header="0.4" footer="0.38"/>
  <pageSetup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5"/>
  <sheetViews>
    <sheetView view="pageBreakPreview" zoomScale="55" zoomScaleNormal="85" zoomScaleSheetLayoutView="55" zoomScalePageLayoutView="0" workbookViewId="0" topLeftCell="A10">
      <selection activeCell="O3" sqref="O3"/>
    </sheetView>
  </sheetViews>
  <sheetFormatPr defaultColWidth="9.140625" defaultRowHeight="12.75"/>
  <cols>
    <col min="1" max="1" width="5.140625" style="0" customWidth="1"/>
    <col min="2" max="2" width="39.7109375" style="0" customWidth="1"/>
    <col min="3" max="3" width="14.8515625" style="0" bestFit="1" customWidth="1"/>
    <col min="4" max="4" width="13.421875" style="0" customWidth="1"/>
    <col min="5" max="5" width="20.8515625" style="0" customWidth="1"/>
    <col min="6" max="6" width="10.421875" style="0" customWidth="1"/>
    <col min="7" max="8" width="12.140625" style="0" customWidth="1"/>
    <col min="9" max="9" width="11.00390625" style="0" customWidth="1"/>
    <col min="10" max="10" width="11.28125" style="0" customWidth="1"/>
    <col min="11" max="11" width="14.7109375" style="0" customWidth="1"/>
    <col min="12" max="12" width="12.140625" style="0" customWidth="1"/>
    <col min="13" max="13" width="11.8515625" style="0" customWidth="1"/>
    <col min="14" max="14" width="12.00390625" style="0" customWidth="1"/>
    <col min="15" max="15" width="15.28125" style="0" customWidth="1"/>
    <col min="16" max="16" width="14.7109375" style="0" customWidth="1"/>
    <col min="17" max="17" width="14.140625" style="0" customWidth="1"/>
  </cols>
  <sheetData>
    <row r="1" ht="26.25">
      <c r="A1" s="1" t="s">
        <v>256</v>
      </c>
    </row>
    <row r="2" spans="1:17" ht="16.5" customHeight="1">
      <c r="A2" s="433" t="s">
        <v>257</v>
      </c>
      <c r="P2" s="593" t="str">
        <f>NDPL!Q1</f>
        <v>SEPTEMBER 2010</v>
      </c>
      <c r="Q2" s="670"/>
    </row>
    <row r="3" spans="1:8" ht="23.25">
      <c r="A3" s="254" t="s">
        <v>305</v>
      </c>
      <c r="H3" s="4"/>
    </row>
    <row r="4" spans="1:16" ht="24" thickBot="1">
      <c r="A4" s="3"/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43.5" customHeight="1" thickBot="1" thickTop="1">
      <c r="A5" s="112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01/10/10</v>
      </c>
      <c r="H5" s="41" t="str">
        <f>NDPL!H5</f>
        <v>INTIAL READING 01/09/10</v>
      </c>
      <c r="I5" s="41" t="s">
        <v>4</v>
      </c>
      <c r="J5" s="41" t="s">
        <v>5</v>
      </c>
      <c r="K5" s="42" t="s">
        <v>6</v>
      </c>
      <c r="L5" s="43" t="str">
        <f>NDPL!G5</f>
        <v>FINAL READING 01/10/10</v>
      </c>
      <c r="M5" s="41" t="str">
        <f>NDPL!H5</f>
        <v>INTIAL READING 01/09/10</v>
      </c>
      <c r="N5" s="41" t="s">
        <v>4</v>
      </c>
      <c r="O5" s="41" t="s">
        <v>5</v>
      </c>
      <c r="P5" s="42" t="s">
        <v>6</v>
      </c>
      <c r="Q5" s="42" t="s">
        <v>329</v>
      </c>
    </row>
    <row r="6" ht="14.25" thickBot="1" thickTop="1"/>
    <row r="7" spans="1:17" ht="19.5" customHeight="1" thickTop="1">
      <c r="A7" s="414"/>
      <c r="B7" s="415" t="s">
        <v>271</v>
      </c>
      <c r="C7" s="416"/>
      <c r="D7" s="416"/>
      <c r="E7" s="416"/>
      <c r="F7" s="417"/>
      <c r="G7" s="132"/>
      <c r="H7" s="125"/>
      <c r="I7" s="125"/>
      <c r="J7" s="125"/>
      <c r="K7" s="128"/>
      <c r="L7" s="134"/>
      <c r="M7" s="27"/>
      <c r="N7" s="27"/>
      <c r="O7" s="27"/>
      <c r="P7" s="37"/>
      <c r="Q7" s="205"/>
    </row>
    <row r="8" spans="1:17" ht="19.5" customHeight="1">
      <c r="A8" s="372"/>
      <c r="B8" s="418" t="s">
        <v>272</v>
      </c>
      <c r="C8" s="419"/>
      <c r="D8" s="419"/>
      <c r="E8" s="419"/>
      <c r="F8" s="420"/>
      <c r="G8" s="46"/>
      <c r="H8" s="52"/>
      <c r="I8" s="52"/>
      <c r="J8" s="52"/>
      <c r="K8" s="50"/>
      <c r="L8" s="135"/>
      <c r="M8" s="21"/>
      <c r="N8" s="21"/>
      <c r="O8" s="21"/>
      <c r="P8" s="136"/>
      <c r="Q8" s="206"/>
    </row>
    <row r="9" spans="1:17" ht="19.5" customHeight="1">
      <c r="A9" s="372">
        <v>1</v>
      </c>
      <c r="B9" s="421" t="s">
        <v>273</v>
      </c>
      <c r="C9" s="419">
        <v>4864796</v>
      </c>
      <c r="D9" s="419" t="s">
        <v>13</v>
      </c>
      <c r="E9" s="412" t="s">
        <v>367</v>
      </c>
      <c r="F9" s="420">
        <v>100</v>
      </c>
      <c r="G9" s="375">
        <v>61221</v>
      </c>
      <c r="H9" s="411">
        <v>58957</v>
      </c>
      <c r="I9" s="426">
        <f>G9-H9</f>
        <v>2264</v>
      </c>
      <c r="J9" s="426">
        <f>$F9*I9</f>
        <v>226400</v>
      </c>
      <c r="K9" s="427">
        <f>J9/1000000</f>
        <v>0.2264</v>
      </c>
      <c r="L9" s="434">
        <v>76445</v>
      </c>
      <c r="M9" s="426">
        <v>76306</v>
      </c>
      <c r="N9" s="426">
        <f>L9-M9</f>
        <v>139</v>
      </c>
      <c r="O9" s="426">
        <f>$F9*N9</f>
        <v>13900</v>
      </c>
      <c r="P9" s="427">
        <f>O9/1000000</f>
        <v>0.0139</v>
      </c>
      <c r="Q9" s="206"/>
    </row>
    <row r="10" spans="1:17" ht="19.5" customHeight="1">
      <c r="A10" s="372">
        <v>2</v>
      </c>
      <c r="B10" s="421" t="s">
        <v>274</v>
      </c>
      <c r="C10" s="419">
        <v>4864797</v>
      </c>
      <c r="D10" s="419" t="s">
        <v>13</v>
      </c>
      <c r="E10" s="412" t="s">
        <v>367</v>
      </c>
      <c r="F10" s="420">
        <v>100</v>
      </c>
      <c r="G10" s="375">
        <v>6562</v>
      </c>
      <c r="H10" s="411">
        <v>6254</v>
      </c>
      <c r="I10" s="426">
        <f>G10-H10</f>
        <v>308</v>
      </c>
      <c r="J10" s="426">
        <f>$F10*I10</f>
        <v>30800</v>
      </c>
      <c r="K10" s="427">
        <f>J10/1000000</f>
        <v>0.0308</v>
      </c>
      <c r="L10" s="599">
        <v>999530</v>
      </c>
      <c r="M10" s="426">
        <v>999374</v>
      </c>
      <c r="N10" s="426">
        <f>L10-M10</f>
        <v>156</v>
      </c>
      <c r="O10" s="426">
        <f>$F10*N10</f>
        <v>15600</v>
      </c>
      <c r="P10" s="427">
        <f>O10/1000000</f>
        <v>0.0156</v>
      </c>
      <c r="Q10" s="206"/>
    </row>
    <row r="11" spans="1:17" ht="19.5" customHeight="1">
      <c r="A11" s="372">
        <v>3</v>
      </c>
      <c r="B11" s="421" t="s">
        <v>275</v>
      </c>
      <c r="C11" s="419">
        <v>4864818</v>
      </c>
      <c r="D11" s="419" t="s">
        <v>13</v>
      </c>
      <c r="E11" s="412" t="s">
        <v>367</v>
      </c>
      <c r="F11" s="420">
        <v>100</v>
      </c>
      <c r="G11" s="375">
        <v>122884</v>
      </c>
      <c r="H11" s="411">
        <v>122573</v>
      </c>
      <c r="I11" s="426">
        <f>G11-H11</f>
        <v>311</v>
      </c>
      <c r="J11" s="426">
        <f>$F11*I11</f>
        <v>31100</v>
      </c>
      <c r="K11" s="427">
        <f>J11/1000000</f>
        <v>0.0311</v>
      </c>
      <c r="L11" s="434">
        <v>85057</v>
      </c>
      <c r="M11" s="426">
        <v>84933</v>
      </c>
      <c r="N11" s="426">
        <f>L11-M11</f>
        <v>124</v>
      </c>
      <c r="O11" s="426">
        <f>$F11*N11</f>
        <v>12400</v>
      </c>
      <c r="P11" s="427">
        <f>O11/1000000</f>
        <v>0.0124</v>
      </c>
      <c r="Q11" s="206"/>
    </row>
    <row r="12" spans="1:17" ht="19.5" customHeight="1">
      <c r="A12" s="372">
        <v>4</v>
      </c>
      <c r="B12" s="421" t="s">
        <v>276</v>
      </c>
      <c r="C12" s="419">
        <v>4864842</v>
      </c>
      <c r="D12" s="419" t="s">
        <v>13</v>
      </c>
      <c r="E12" s="412" t="s">
        <v>367</v>
      </c>
      <c r="F12" s="612">
        <v>1000</v>
      </c>
      <c r="G12" s="375">
        <v>9409</v>
      </c>
      <c r="H12" s="411">
        <v>9115</v>
      </c>
      <c r="I12" s="426">
        <f>G12-H12</f>
        <v>294</v>
      </c>
      <c r="J12" s="426">
        <f>$F12*I12</f>
        <v>294000</v>
      </c>
      <c r="K12" s="427">
        <f>J12/1000000</f>
        <v>0.294</v>
      </c>
      <c r="L12" s="434">
        <v>16683</v>
      </c>
      <c r="M12" s="426">
        <v>16606</v>
      </c>
      <c r="N12" s="426">
        <f>L12-M12</f>
        <v>77</v>
      </c>
      <c r="O12" s="426">
        <f>$F12*N12</f>
        <v>77000</v>
      </c>
      <c r="P12" s="427">
        <f>O12/1000000</f>
        <v>0.077</v>
      </c>
      <c r="Q12" s="206"/>
    </row>
    <row r="13" spans="1:17" ht="19.5" customHeight="1">
      <c r="A13" s="372"/>
      <c r="B13" s="418" t="s">
        <v>277</v>
      </c>
      <c r="C13" s="419"/>
      <c r="D13" s="419"/>
      <c r="E13" s="411"/>
      <c r="F13" s="420"/>
      <c r="G13" s="375"/>
      <c r="H13" s="411"/>
      <c r="I13" s="411"/>
      <c r="J13" s="411"/>
      <c r="K13" s="428"/>
      <c r="L13" s="435"/>
      <c r="M13" s="436"/>
      <c r="N13" s="436"/>
      <c r="O13" s="436"/>
      <c r="P13" s="437"/>
      <c r="Q13" s="206"/>
    </row>
    <row r="14" spans="1:17" ht="19.5" customHeight="1">
      <c r="A14" s="372"/>
      <c r="B14" s="418"/>
      <c r="C14" s="419"/>
      <c r="D14" s="419"/>
      <c r="E14" s="411"/>
      <c r="F14" s="420"/>
      <c r="G14" s="375"/>
      <c r="H14" s="411"/>
      <c r="I14" s="411"/>
      <c r="J14" s="411"/>
      <c r="K14" s="428"/>
      <c r="L14" s="435"/>
      <c r="M14" s="436"/>
      <c r="N14" s="436"/>
      <c r="O14" s="436"/>
      <c r="P14" s="437"/>
      <c r="Q14" s="206"/>
    </row>
    <row r="15" spans="1:17" ht="19.5" customHeight="1">
      <c r="A15" s="372">
        <v>5</v>
      </c>
      <c r="B15" s="421" t="s">
        <v>278</v>
      </c>
      <c r="C15" s="419">
        <v>4864880</v>
      </c>
      <c r="D15" s="419" t="s">
        <v>13</v>
      </c>
      <c r="E15" s="412" t="s">
        <v>367</v>
      </c>
      <c r="F15" s="420">
        <v>-500</v>
      </c>
      <c r="G15" s="375">
        <v>994819</v>
      </c>
      <c r="H15" s="411">
        <v>994819</v>
      </c>
      <c r="I15" s="426">
        <f>G15-H15</f>
        <v>0</v>
      </c>
      <c r="J15" s="426">
        <f>$F15*I15</f>
        <v>0</v>
      </c>
      <c r="K15" s="427">
        <f>J15/1000000</f>
        <v>0</v>
      </c>
      <c r="L15" s="434">
        <v>964020</v>
      </c>
      <c r="M15" s="426">
        <v>965398</v>
      </c>
      <c r="N15" s="426">
        <f>L15-M15</f>
        <v>-1378</v>
      </c>
      <c r="O15" s="426">
        <f>$F15*N15</f>
        <v>689000</v>
      </c>
      <c r="P15" s="427">
        <f>O15/1000000</f>
        <v>0.689</v>
      </c>
      <c r="Q15" s="206"/>
    </row>
    <row r="16" spans="1:17" ht="19.5" customHeight="1">
      <c r="A16" s="372">
        <v>6</v>
      </c>
      <c r="B16" s="421" t="s">
        <v>279</v>
      </c>
      <c r="C16" s="419">
        <v>4864881</v>
      </c>
      <c r="D16" s="419" t="s">
        <v>13</v>
      </c>
      <c r="E16" s="412" t="s">
        <v>367</v>
      </c>
      <c r="F16" s="420">
        <v>-500</v>
      </c>
      <c r="G16" s="375">
        <v>995420</v>
      </c>
      <c r="H16" s="411">
        <v>995869</v>
      </c>
      <c r="I16" s="426">
        <f>G16-H16</f>
        <v>-449</v>
      </c>
      <c r="J16" s="426">
        <f>$F16*I16</f>
        <v>224500</v>
      </c>
      <c r="K16" s="427">
        <f>J16/1000000</f>
        <v>0.2245</v>
      </c>
      <c r="L16" s="434">
        <v>991626</v>
      </c>
      <c r="M16" s="426">
        <v>991668</v>
      </c>
      <c r="N16" s="426">
        <f>L16-M16</f>
        <v>-42</v>
      </c>
      <c r="O16" s="426">
        <f>$F16*N16</f>
        <v>21000</v>
      </c>
      <c r="P16" s="427">
        <f>O16/1000000</f>
        <v>0.021</v>
      </c>
      <c r="Q16" s="206"/>
    </row>
    <row r="17" spans="1:17" ht="19.5" customHeight="1">
      <c r="A17" s="372">
        <v>7</v>
      </c>
      <c r="B17" s="421" t="s">
        <v>294</v>
      </c>
      <c r="C17" s="419">
        <v>4902572</v>
      </c>
      <c r="D17" s="419" t="s">
        <v>13</v>
      </c>
      <c r="E17" s="412" t="s">
        <v>367</v>
      </c>
      <c r="F17" s="420">
        <v>300</v>
      </c>
      <c r="G17" s="375">
        <v>999989</v>
      </c>
      <c r="H17" s="411">
        <v>999989</v>
      </c>
      <c r="I17" s="426">
        <f>G17-H17</f>
        <v>0</v>
      </c>
      <c r="J17" s="426">
        <f>$F17*I17</f>
        <v>0</v>
      </c>
      <c r="K17" s="427">
        <f>J17/1000000</f>
        <v>0</v>
      </c>
      <c r="L17" s="434">
        <v>999898</v>
      </c>
      <c r="M17" s="426">
        <v>999904</v>
      </c>
      <c r="N17" s="426">
        <f>L17-M17</f>
        <v>-6</v>
      </c>
      <c r="O17" s="426">
        <f>$F17*N17</f>
        <v>-1800</v>
      </c>
      <c r="P17" s="427">
        <f>O17/1000000</f>
        <v>-0.0018</v>
      </c>
      <c r="Q17" s="206"/>
    </row>
    <row r="18" spans="1:17" ht="19.5" customHeight="1">
      <c r="A18" s="372"/>
      <c r="B18" s="418"/>
      <c r="C18" s="419"/>
      <c r="D18" s="419"/>
      <c r="E18" s="412"/>
      <c r="F18" s="420"/>
      <c r="G18" s="129"/>
      <c r="H18" s="117"/>
      <c r="I18" s="52"/>
      <c r="J18" s="52"/>
      <c r="K18" s="133"/>
      <c r="L18" s="438"/>
      <c r="M18" s="23"/>
      <c r="N18" s="23"/>
      <c r="O18" s="23"/>
      <c r="P18" s="30"/>
      <c r="Q18" s="206"/>
    </row>
    <row r="19" spans="1:17" ht="19.5" customHeight="1">
      <c r="A19" s="372"/>
      <c r="B19" s="418"/>
      <c r="C19" s="419"/>
      <c r="D19" s="419"/>
      <c r="E19" s="412"/>
      <c r="F19" s="420"/>
      <c r="G19" s="129"/>
      <c r="H19" s="117"/>
      <c r="I19" s="52"/>
      <c r="J19" s="52"/>
      <c r="K19" s="133"/>
      <c r="L19" s="438"/>
      <c r="M19" s="23"/>
      <c r="N19" s="23"/>
      <c r="O19" s="23"/>
      <c r="P19" s="30"/>
      <c r="Q19" s="206"/>
    </row>
    <row r="20" spans="1:17" ht="19.5" customHeight="1">
      <c r="A20" s="372"/>
      <c r="B20" s="421"/>
      <c r="C20" s="419"/>
      <c r="D20" s="419"/>
      <c r="E20" s="412"/>
      <c r="F20" s="420"/>
      <c r="G20" s="129"/>
      <c r="H20" s="117"/>
      <c r="I20" s="52"/>
      <c r="J20" s="52"/>
      <c r="K20" s="133"/>
      <c r="L20" s="438"/>
      <c r="M20" s="23"/>
      <c r="N20" s="23"/>
      <c r="O20" s="23"/>
      <c r="P20" s="30"/>
      <c r="Q20" s="206"/>
    </row>
    <row r="21" spans="1:17" ht="19.5" customHeight="1">
      <c r="A21" s="372"/>
      <c r="B21" s="418" t="s">
        <v>280</v>
      </c>
      <c r="C21" s="419"/>
      <c r="D21" s="419"/>
      <c r="E21" s="412"/>
      <c r="F21" s="422"/>
      <c r="G21" s="129"/>
      <c r="H21" s="117"/>
      <c r="I21" s="49"/>
      <c r="J21" s="53"/>
      <c r="K21" s="430">
        <f>SUM(K9:K20)</f>
        <v>0.8068000000000001</v>
      </c>
      <c r="L21" s="439"/>
      <c r="M21" s="436"/>
      <c r="N21" s="436"/>
      <c r="O21" s="436"/>
      <c r="P21" s="431">
        <f>SUM(P9:P20)</f>
        <v>0.8271</v>
      </c>
      <c r="Q21" s="206"/>
    </row>
    <row r="22" spans="1:17" ht="19.5" customHeight="1">
      <c r="A22" s="372"/>
      <c r="B22" s="418" t="s">
        <v>281</v>
      </c>
      <c r="C22" s="419"/>
      <c r="D22" s="419"/>
      <c r="E22" s="412"/>
      <c r="F22" s="422"/>
      <c r="G22" s="129"/>
      <c r="H22" s="117"/>
      <c r="I22" s="49"/>
      <c r="J22" s="49"/>
      <c r="K22" s="133"/>
      <c r="L22" s="438"/>
      <c r="M22" s="23"/>
      <c r="N22" s="23"/>
      <c r="O22" s="23"/>
      <c r="P22" s="30"/>
      <c r="Q22" s="206"/>
    </row>
    <row r="23" spans="1:17" ht="19.5" customHeight="1">
      <c r="A23" s="372"/>
      <c r="B23" s="418" t="s">
        <v>282</v>
      </c>
      <c r="C23" s="419"/>
      <c r="D23" s="419"/>
      <c r="E23" s="412"/>
      <c r="F23" s="422"/>
      <c r="G23" s="129"/>
      <c r="H23" s="117"/>
      <c r="I23" s="49"/>
      <c r="J23" s="49"/>
      <c r="K23" s="133"/>
      <c r="L23" s="438"/>
      <c r="M23" s="23"/>
      <c r="N23" s="23"/>
      <c r="O23" s="23"/>
      <c r="P23" s="30"/>
      <c r="Q23" s="206"/>
    </row>
    <row r="24" spans="1:17" ht="19.5" customHeight="1">
      <c r="A24" s="372">
        <v>8</v>
      </c>
      <c r="B24" s="421" t="s">
        <v>283</v>
      </c>
      <c r="C24" s="419">
        <v>4864794</v>
      </c>
      <c r="D24" s="419" t="s">
        <v>13</v>
      </c>
      <c r="E24" s="412" t="s">
        <v>367</v>
      </c>
      <c r="F24" s="420">
        <v>200</v>
      </c>
      <c r="G24" s="375">
        <v>965730</v>
      </c>
      <c r="H24" s="411">
        <v>966658</v>
      </c>
      <c r="I24" s="426">
        <f>G24-H24</f>
        <v>-928</v>
      </c>
      <c r="J24" s="426">
        <f>$F24*I24</f>
        <v>-185600</v>
      </c>
      <c r="K24" s="427">
        <f>J24/1000000</f>
        <v>-0.1856</v>
      </c>
      <c r="L24" s="434">
        <v>990944</v>
      </c>
      <c r="M24" s="426">
        <v>991000</v>
      </c>
      <c r="N24" s="426">
        <f>L24-M24</f>
        <v>-56</v>
      </c>
      <c r="O24" s="426">
        <f>$F24*N24</f>
        <v>-11200</v>
      </c>
      <c r="P24" s="427">
        <f>O24/1000000</f>
        <v>-0.0112</v>
      </c>
      <c r="Q24" s="206"/>
    </row>
    <row r="25" spans="1:17" ht="19.5" customHeight="1">
      <c r="A25" s="372">
        <v>9</v>
      </c>
      <c r="B25" s="421" t="s">
        <v>284</v>
      </c>
      <c r="C25" s="419">
        <v>4864795</v>
      </c>
      <c r="D25" s="419" t="s">
        <v>13</v>
      </c>
      <c r="E25" s="412" t="s">
        <v>367</v>
      </c>
      <c r="F25" s="420">
        <v>100</v>
      </c>
      <c r="G25" s="375">
        <v>956309</v>
      </c>
      <c r="H25" s="411">
        <v>959134</v>
      </c>
      <c r="I25" s="426">
        <f>G25-H25</f>
        <v>-2825</v>
      </c>
      <c r="J25" s="426">
        <f>$F25*I25</f>
        <v>-282500</v>
      </c>
      <c r="K25" s="427">
        <f>J25/1000000</f>
        <v>-0.2825</v>
      </c>
      <c r="L25" s="434">
        <v>932035</v>
      </c>
      <c r="M25" s="426">
        <v>932256</v>
      </c>
      <c r="N25" s="426">
        <f>L25-M25</f>
        <v>-221</v>
      </c>
      <c r="O25" s="426">
        <f>$F25*N25</f>
        <v>-22100</v>
      </c>
      <c r="P25" s="427">
        <f>O25/1000000</f>
        <v>-0.0221</v>
      </c>
      <c r="Q25" s="206"/>
    </row>
    <row r="26" spans="1:17" ht="19.5" customHeight="1">
      <c r="A26" s="372"/>
      <c r="B26" s="421"/>
      <c r="C26" s="419"/>
      <c r="D26" s="419"/>
      <c r="E26" s="412"/>
      <c r="F26" s="420"/>
      <c r="G26" s="129"/>
      <c r="H26" s="117"/>
      <c r="I26" s="52"/>
      <c r="J26" s="52"/>
      <c r="K26" s="133"/>
      <c r="L26" s="438"/>
      <c r="M26" s="23"/>
      <c r="N26" s="23"/>
      <c r="O26" s="23"/>
      <c r="P26" s="30"/>
      <c r="Q26" s="206"/>
    </row>
    <row r="27" spans="1:17" ht="19.5" customHeight="1">
      <c r="A27" s="372"/>
      <c r="B27" s="418" t="s">
        <v>285</v>
      </c>
      <c r="C27" s="421"/>
      <c r="D27" s="419"/>
      <c r="E27" s="412"/>
      <c r="F27" s="422"/>
      <c r="G27" s="129"/>
      <c r="H27" s="117"/>
      <c r="I27" s="49"/>
      <c r="J27" s="53"/>
      <c r="K27" s="431">
        <f>SUM(K24:K26)</f>
        <v>-0.46809999999999996</v>
      </c>
      <c r="L27" s="439"/>
      <c r="M27" s="436"/>
      <c r="N27" s="436"/>
      <c r="O27" s="436"/>
      <c r="P27" s="431">
        <f>SUM(P24:P26)</f>
        <v>-0.0333</v>
      </c>
      <c r="Q27" s="206"/>
    </row>
    <row r="28" spans="1:17" ht="19.5" customHeight="1">
      <c r="A28" s="372"/>
      <c r="B28" s="418" t="s">
        <v>286</v>
      </c>
      <c r="C28" s="419"/>
      <c r="D28" s="419"/>
      <c r="E28" s="411"/>
      <c r="F28" s="420"/>
      <c r="G28" s="129"/>
      <c r="H28" s="117"/>
      <c r="I28" s="52"/>
      <c r="J28" s="48"/>
      <c r="K28" s="133"/>
      <c r="L28" s="438"/>
      <c r="M28" s="23"/>
      <c r="N28" s="23"/>
      <c r="O28" s="23"/>
      <c r="P28" s="30"/>
      <c r="Q28" s="206"/>
    </row>
    <row r="29" spans="1:17" ht="19.5" customHeight="1">
      <c r="A29" s="372"/>
      <c r="B29" s="418" t="s">
        <v>282</v>
      </c>
      <c r="C29" s="419"/>
      <c r="D29" s="419"/>
      <c r="E29" s="411"/>
      <c r="F29" s="420"/>
      <c r="G29" s="129"/>
      <c r="H29" s="117"/>
      <c r="I29" s="52"/>
      <c r="J29" s="48"/>
      <c r="K29" s="133"/>
      <c r="L29" s="438"/>
      <c r="M29" s="23"/>
      <c r="N29" s="23"/>
      <c r="O29" s="23"/>
      <c r="P29" s="30"/>
      <c r="Q29" s="206"/>
    </row>
    <row r="30" spans="1:17" ht="19.5" customHeight="1">
      <c r="A30" s="372">
        <v>10</v>
      </c>
      <c r="B30" s="421" t="s">
        <v>287</v>
      </c>
      <c r="C30" s="419">
        <v>4864819</v>
      </c>
      <c r="D30" s="419" t="s">
        <v>13</v>
      </c>
      <c r="E30" s="412" t="s">
        <v>367</v>
      </c>
      <c r="F30" s="423">
        <v>200</v>
      </c>
      <c r="G30" s="375">
        <v>132412</v>
      </c>
      <c r="H30" s="411">
        <v>129719</v>
      </c>
      <c r="I30" s="426">
        <f>G30-H30</f>
        <v>2693</v>
      </c>
      <c r="J30" s="426">
        <f>$F30*I30</f>
        <v>538600</v>
      </c>
      <c r="K30" s="427">
        <f>J30/1000000</f>
        <v>0.5386</v>
      </c>
      <c r="L30" s="434">
        <v>248241</v>
      </c>
      <c r="M30" s="426">
        <v>247121</v>
      </c>
      <c r="N30" s="426">
        <f>L30-M30</f>
        <v>1120</v>
      </c>
      <c r="O30" s="426">
        <f>$F30*N30</f>
        <v>224000</v>
      </c>
      <c r="P30" s="427">
        <f>O30/1000000</f>
        <v>0.224</v>
      </c>
      <c r="Q30" s="206"/>
    </row>
    <row r="31" spans="1:17" ht="19.5" customHeight="1">
      <c r="A31" s="372">
        <v>11</v>
      </c>
      <c r="B31" s="421" t="s">
        <v>288</v>
      </c>
      <c r="C31" s="419">
        <v>4864801</v>
      </c>
      <c r="D31" s="419" t="s">
        <v>13</v>
      </c>
      <c r="E31" s="412" t="s">
        <v>367</v>
      </c>
      <c r="F31" s="423">
        <v>200</v>
      </c>
      <c r="G31" s="375">
        <v>21677</v>
      </c>
      <c r="H31" s="411">
        <v>22109</v>
      </c>
      <c r="I31" s="426">
        <f>G31-H31</f>
        <v>-432</v>
      </c>
      <c r="J31" s="426">
        <f>$F31*I31</f>
        <v>-86400</v>
      </c>
      <c r="K31" s="427">
        <f>J31/1000000</f>
        <v>-0.0864</v>
      </c>
      <c r="L31" s="434">
        <v>38467</v>
      </c>
      <c r="M31" s="426">
        <v>38282</v>
      </c>
      <c r="N31" s="426">
        <f>L31-M31</f>
        <v>185</v>
      </c>
      <c r="O31" s="426">
        <f>$F31*N31</f>
        <v>37000</v>
      </c>
      <c r="P31" s="427">
        <f>O31/1000000</f>
        <v>0.037</v>
      </c>
      <c r="Q31" s="206"/>
    </row>
    <row r="32" spans="1:17" ht="19.5" customHeight="1">
      <c r="A32" s="372">
        <v>12</v>
      </c>
      <c r="B32" s="421" t="s">
        <v>289</v>
      </c>
      <c r="C32" s="419">
        <v>4864820</v>
      </c>
      <c r="D32" s="419" t="s">
        <v>13</v>
      </c>
      <c r="E32" s="412" t="s">
        <v>367</v>
      </c>
      <c r="F32" s="423">
        <v>100</v>
      </c>
      <c r="G32" s="375">
        <v>12092</v>
      </c>
      <c r="H32" s="411">
        <v>13246</v>
      </c>
      <c r="I32" s="426">
        <f>G32-H32</f>
        <v>-1154</v>
      </c>
      <c r="J32" s="426">
        <f>$F32*I32</f>
        <v>-115400</v>
      </c>
      <c r="K32" s="427">
        <f>J32/1000000</f>
        <v>-0.1154</v>
      </c>
      <c r="L32" s="434">
        <v>66862</v>
      </c>
      <c r="M32" s="426">
        <v>66607</v>
      </c>
      <c r="N32" s="426">
        <f>L32-M32</f>
        <v>255</v>
      </c>
      <c r="O32" s="426">
        <f>$F32*N32</f>
        <v>25500</v>
      </c>
      <c r="P32" s="427">
        <f>O32/1000000</f>
        <v>0.0255</v>
      </c>
      <c r="Q32" s="206"/>
    </row>
    <row r="33" spans="1:17" ht="19.5" customHeight="1">
      <c r="A33" s="372">
        <v>13</v>
      </c>
      <c r="B33" s="421" t="s">
        <v>290</v>
      </c>
      <c r="C33" s="419">
        <v>4865168</v>
      </c>
      <c r="D33" s="419" t="s">
        <v>13</v>
      </c>
      <c r="E33" s="412" t="s">
        <v>367</v>
      </c>
      <c r="F33" s="423">
        <v>1000</v>
      </c>
      <c r="G33" s="375">
        <v>993012</v>
      </c>
      <c r="H33" s="411">
        <v>993344</v>
      </c>
      <c r="I33" s="426">
        <f>G33-H33</f>
        <v>-332</v>
      </c>
      <c r="J33" s="426">
        <f>$F33*I33</f>
        <v>-332000</v>
      </c>
      <c r="K33" s="427">
        <f>J33/1000000</f>
        <v>-0.332</v>
      </c>
      <c r="L33" s="434">
        <v>997591</v>
      </c>
      <c r="M33" s="426">
        <v>997548</v>
      </c>
      <c r="N33" s="426">
        <f>L33-M33</f>
        <v>43</v>
      </c>
      <c r="O33" s="426">
        <f>$F33*N33</f>
        <v>43000</v>
      </c>
      <c r="P33" s="427">
        <f>O33/1000000</f>
        <v>0.043</v>
      </c>
      <c r="Q33" s="206"/>
    </row>
    <row r="34" spans="1:17" ht="19.5" customHeight="1">
      <c r="A34" s="372">
        <v>14</v>
      </c>
      <c r="B34" s="421" t="s">
        <v>291</v>
      </c>
      <c r="C34" s="419">
        <v>4864802</v>
      </c>
      <c r="D34" s="419" t="s">
        <v>13</v>
      </c>
      <c r="E34" s="412" t="s">
        <v>367</v>
      </c>
      <c r="F34" s="423">
        <v>100</v>
      </c>
      <c r="G34" s="375">
        <v>989848</v>
      </c>
      <c r="H34" s="411">
        <v>989946</v>
      </c>
      <c r="I34" s="426">
        <f>G34-H34</f>
        <v>-98</v>
      </c>
      <c r="J34" s="426">
        <f>$F34*I34</f>
        <v>-9800</v>
      </c>
      <c r="K34" s="427">
        <f>J34/1000000</f>
        <v>-0.0098</v>
      </c>
      <c r="L34" s="434">
        <v>7918</v>
      </c>
      <c r="M34" s="426">
        <v>7950</v>
      </c>
      <c r="N34" s="426">
        <f>L34-M34</f>
        <v>-32</v>
      </c>
      <c r="O34" s="426">
        <f>$F34*N34</f>
        <v>-3200</v>
      </c>
      <c r="P34" s="427">
        <f>O34/1000000</f>
        <v>-0.0032</v>
      </c>
      <c r="Q34" s="206"/>
    </row>
    <row r="35" spans="1:17" ht="19.5" customHeight="1">
      <c r="A35" s="372"/>
      <c r="B35" s="418" t="s">
        <v>277</v>
      </c>
      <c r="C35" s="419"/>
      <c r="D35" s="419"/>
      <c r="E35" s="411"/>
      <c r="F35" s="420"/>
      <c r="G35" s="375"/>
      <c r="H35" s="411"/>
      <c r="I35" s="411"/>
      <c r="J35" s="429"/>
      <c r="K35" s="428"/>
      <c r="L35" s="435"/>
      <c r="M35" s="436"/>
      <c r="N35" s="436"/>
      <c r="O35" s="436"/>
      <c r="P35" s="437"/>
      <c r="Q35" s="206"/>
    </row>
    <row r="36" spans="1:17" ht="19.5" customHeight="1">
      <c r="A36" s="372">
        <v>15</v>
      </c>
      <c r="B36" s="421" t="s">
        <v>292</v>
      </c>
      <c r="C36" s="419">
        <v>4864882</v>
      </c>
      <c r="D36" s="419" t="s">
        <v>13</v>
      </c>
      <c r="E36" s="412" t="s">
        <v>367</v>
      </c>
      <c r="F36" s="423">
        <v>-500</v>
      </c>
      <c r="G36" s="375">
        <v>996794</v>
      </c>
      <c r="H36" s="411">
        <v>996934</v>
      </c>
      <c r="I36" s="426">
        <f>G36-H36</f>
        <v>-140</v>
      </c>
      <c r="J36" s="426">
        <f>$F36*I36</f>
        <v>70000</v>
      </c>
      <c r="K36" s="427">
        <f>J36/1000000</f>
        <v>0.07</v>
      </c>
      <c r="L36" s="434">
        <v>995940</v>
      </c>
      <c r="M36" s="426">
        <v>995946</v>
      </c>
      <c r="N36" s="426">
        <f>L36-M36</f>
        <v>-6</v>
      </c>
      <c r="O36" s="426">
        <f>$F36*N36</f>
        <v>3000</v>
      </c>
      <c r="P36" s="427">
        <f>O36/1000000</f>
        <v>0.003</v>
      </c>
      <c r="Q36" s="206"/>
    </row>
    <row r="37" spans="1:17" ht="19.5" customHeight="1">
      <c r="A37" s="372">
        <v>16</v>
      </c>
      <c r="B37" s="421" t="s">
        <v>295</v>
      </c>
      <c r="C37" s="419">
        <v>4902572</v>
      </c>
      <c r="D37" s="419" t="s">
        <v>13</v>
      </c>
      <c r="E37" s="412" t="s">
        <v>367</v>
      </c>
      <c r="F37" s="423">
        <v>-300</v>
      </c>
      <c r="G37" s="375">
        <v>999989</v>
      </c>
      <c r="H37" s="411">
        <v>999989</v>
      </c>
      <c r="I37" s="426">
        <f>G37-H37</f>
        <v>0</v>
      </c>
      <c r="J37" s="426">
        <f>$F37*I37</f>
        <v>0</v>
      </c>
      <c r="K37" s="427">
        <f>J37/1000000</f>
        <v>0</v>
      </c>
      <c r="L37" s="434">
        <v>999898</v>
      </c>
      <c r="M37" s="426">
        <v>999904</v>
      </c>
      <c r="N37" s="426">
        <f>L37-M37</f>
        <v>-6</v>
      </c>
      <c r="O37" s="426">
        <f>$F37*N37</f>
        <v>1800</v>
      </c>
      <c r="P37" s="427">
        <f>O37/1000000</f>
        <v>0.0018</v>
      </c>
      <c r="Q37" s="206"/>
    </row>
    <row r="38" spans="1:17" ht="19.5" customHeight="1">
      <c r="A38" s="372"/>
      <c r="B38" s="418"/>
      <c r="C38" s="419"/>
      <c r="D38" s="419"/>
      <c r="E38" s="421"/>
      <c r="F38" s="419"/>
      <c r="G38" s="129"/>
      <c r="H38" s="52"/>
      <c r="I38" s="52"/>
      <c r="J38" s="52"/>
      <c r="K38" s="137"/>
      <c r="L38" s="46"/>
      <c r="M38" s="23"/>
      <c r="N38" s="23"/>
      <c r="O38" s="23"/>
      <c r="P38" s="30"/>
      <c r="Q38" s="206"/>
    </row>
    <row r="39" spans="1:17" ht="19.5" customHeight="1" thickBot="1">
      <c r="A39" s="424"/>
      <c r="B39" s="425" t="s">
        <v>293</v>
      </c>
      <c r="C39" s="425"/>
      <c r="D39" s="425"/>
      <c r="E39" s="425"/>
      <c r="F39" s="425"/>
      <c r="G39" s="139"/>
      <c r="H39" s="138"/>
      <c r="I39" s="138"/>
      <c r="J39" s="138"/>
      <c r="K39" s="646">
        <f>SUM(K30:K38)</f>
        <v>0.06499999999999992</v>
      </c>
      <c r="L39" s="440"/>
      <c r="M39" s="441"/>
      <c r="N39" s="441"/>
      <c r="O39" s="441"/>
      <c r="P39" s="432">
        <f>SUM(P30:P38)</f>
        <v>0.33110000000000006</v>
      </c>
      <c r="Q39" s="207"/>
    </row>
    <row r="40" spans="1:16" ht="13.5" thickTop="1">
      <c r="A40" s="66"/>
      <c r="B40" s="2"/>
      <c r="C40" s="126"/>
      <c r="D40" s="66"/>
      <c r="E40" s="126"/>
      <c r="F40" s="10"/>
      <c r="G40" s="10"/>
      <c r="H40" s="10"/>
      <c r="I40" s="10"/>
      <c r="J40" s="10"/>
      <c r="K40" s="11"/>
      <c r="L40" s="442"/>
      <c r="M40" s="19"/>
      <c r="N40" s="19"/>
      <c r="O40" s="19"/>
      <c r="P40" s="19"/>
    </row>
    <row r="41" spans="11:16" ht="12.75">
      <c r="K41" s="19"/>
      <c r="L41" s="19"/>
      <c r="M41" s="19"/>
      <c r="N41" s="19"/>
      <c r="O41" s="19"/>
      <c r="P41" s="19"/>
    </row>
    <row r="42" spans="11:16" ht="12.75">
      <c r="K42" s="19"/>
      <c r="L42" s="19"/>
      <c r="M42" s="19"/>
      <c r="N42" s="19"/>
      <c r="O42" s="19"/>
      <c r="P42" s="19"/>
    </row>
    <row r="43" spans="2:16" ht="21.75">
      <c r="B43" s="256" t="s">
        <v>353</v>
      </c>
      <c r="K43" s="444">
        <f>K21</f>
        <v>0.8068000000000001</v>
      </c>
      <c r="L43" s="443"/>
      <c r="M43" s="443"/>
      <c r="N43" s="443"/>
      <c r="O43" s="443"/>
      <c r="P43" s="647">
        <f>P21</f>
        <v>0.8271</v>
      </c>
    </row>
    <row r="44" spans="2:16" ht="21.75">
      <c r="B44" s="256" t="s">
        <v>354</v>
      </c>
      <c r="K44" s="444">
        <f>K27</f>
        <v>-0.46809999999999996</v>
      </c>
      <c r="L44" s="443"/>
      <c r="M44" s="443"/>
      <c r="N44" s="443"/>
      <c r="O44" s="443"/>
      <c r="P44" s="647">
        <f>P27</f>
        <v>-0.0333</v>
      </c>
    </row>
    <row r="45" spans="2:16" ht="21.75">
      <c r="B45" s="256" t="s">
        <v>355</v>
      </c>
      <c r="K45" s="647">
        <f>K39</f>
        <v>0.06499999999999992</v>
      </c>
      <c r="L45" s="443"/>
      <c r="M45" s="443"/>
      <c r="N45" s="443"/>
      <c r="O45" s="443"/>
      <c r="P45" s="647">
        <f>P39</f>
        <v>0.33110000000000006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3"/>
  <sheetViews>
    <sheetView view="pageBreakPreview" zoomScale="55" zoomScaleSheetLayoutView="55" zoomScalePageLayoutView="0" workbookViewId="0" topLeftCell="A1">
      <selection activeCell="I33" sqref="I33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3.140625" style="0" customWidth="1"/>
    <col min="4" max="4" width="12.7109375" style="0" customWidth="1"/>
    <col min="5" max="5" width="14.421875" style="0" customWidth="1"/>
    <col min="6" max="6" width="8.421875" style="0" customWidth="1"/>
    <col min="7" max="7" width="13.7109375" style="0" customWidth="1"/>
    <col min="8" max="8" width="13.8515625" style="0" customWidth="1"/>
    <col min="9" max="9" width="10.421875" style="0" customWidth="1"/>
    <col min="10" max="10" width="10.00390625" style="0" customWidth="1"/>
    <col min="11" max="11" width="12.28125" style="0" customWidth="1"/>
    <col min="12" max="12" width="13.7109375" style="0" customWidth="1"/>
    <col min="13" max="13" width="10.57421875" style="0" customWidth="1"/>
    <col min="14" max="14" width="9.421875" style="0" customWidth="1"/>
    <col min="15" max="15" width="11.57421875" style="0" customWidth="1"/>
    <col min="16" max="16" width="12.8515625" style="0" customWidth="1"/>
    <col min="17" max="17" width="13.57421875" style="0" customWidth="1"/>
    <col min="18" max="18" width="7.57421875" style="0" customWidth="1"/>
  </cols>
  <sheetData>
    <row r="1" ht="26.25">
      <c r="A1" s="1" t="s">
        <v>256</v>
      </c>
    </row>
    <row r="2" spans="1:16" ht="12.75">
      <c r="A2" s="2" t="s">
        <v>257</v>
      </c>
      <c r="P2" s="345" t="str">
        <f>NDPL!Q1</f>
        <v>SEPTEMBER 2010</v>
      </c>
    </row>
    <row r="3" spans="1:9" ht="18">
      <c r="A3" s="99" t="s">
        <v>372</v>
      </c>
      <c r="B3" s="252"/>
      <c r="C3" s="355"/>
      <c r="D3" s="356"/>
      <c r="E3" s="356"/>
      <c r="F3" s="355"/>
      <c r="G3" s="355"/>
      <c r="H3" s="355"/>
      <c r="I3" s="355"/>
    </row>
    <row r="4" spans="1:16" ht="24" thickBot="1">
      <c r="A4" s="3"/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6" ht="39.75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01/10/10</v>
      </c>
      <c r="H5" s="41" t="str">
        <f>NDPL!H5</f>
        <v>INTIAL READING 01/09/10</v>
      </c>
      <c r="I5" s="41" t="s">
        <v>4</v>
      </c>
      <c r="J5" s="41" t="s">
        <v>5</v>
      </c>
      <c r="K5" s="41" t="s">
        <v>6</v>
      </c>
      <c r="L5" s="43" t="str">
        <f>NDPL!G5</f>
        <v>FINAL READING 01/10/10</v>
      </c>
      <c r="M5" s="41" t="str">
        <f>NDPL!H5</f>
        <v>INTIAL READING 01/09/10</v>
      </c>
      <c r="N5" s="41" t="s">
        <v>4</v>
      </c>
      <c r="O5" s="41" t="s">
        <v>5</v>
      </c>
      <c r="P5" s="42" t="s">
        <v>6</v>
      </c>
    </row>
    <row r="6" ht="14.25" thickBot="1" thickTop="1"/>
    <row r="7" spans="1:16" ht="13.5" thickTop="1">
      <c r="A7" s="26"/>
      <c r="B7" s="150"/>
      <c r="C7" s="27"/>
      <c r="D7" s="27"/>
      <c r="E7" s="27"/>
      <c r="F7" s="37"/>
      <c r="G7" s="26"/>
      <c r="H7" s="27"/>
      <c r="I7" s="27"/>
      <c r="J7" s="27"/>
      <c r="K7" s="37"/>
      <c r="L7" s="26"/>
      <c r="M7" s="27"/>
      <c r="N7" s="27"/>
      <c r="O7" s="27"/>
      <c r="P7" s="37"/>
    </row>
    <row r="8" spans="1:16" ht="12.75">
      <c r="A8" s="156"/>
      <c r="B8" s="164" t="s">
        <v>302</v>
      </c>
      <c r="C8" s="158"/>
      <c r="D8" s="159"/>
      <c r="E8" s="159"/>
      <c r="F8" s="161"/>
      <c r="G8" s="175"/>
      <c r="H8" s="21"/>
      <c r="I8" s="82"/>
      <c r="J8" s="82"/>
      <c r="K8" s="84"/>
      <c r="L8" s="83"/>
      <c r="M8" s="81"/>
      <c r="N8" s="82"/>
      <c r="O8" s="82"/>
      <c r="P8" s="84"/>
    </row>
    <row r="9" spans="1:16" ht="12.75">
      <c r="A9" s="163"/>
      <c r="B9" s="152" t="s">
        <v>303</v>
      </c>
      <c r="C9" s="153" t="s">
        <v>297</v>
      </c>
      <c r="D9" s="165"/>
      <c r="E9" s="159"/>
      <c r="F9" s="161"/>
      <c r="G9" s="25"/>
      <c r="H9" s="21"/>
      <c r="I9" s="82"/>
      <c r="J9" s="82"/>
      <c r="K9" s="84"/>
      <c r="L9" s="249"/>
      <c r="M9" s="82"/>
      <c r="N9" s="82"/>
      <c r="O9" s="82"/>
      <c r="P9" s="84"/>
    </row>
    <row r="10" spans="1:16" ht="12.75">
      <c r="A10" s="156">
        <v>1</v>
      </c>
      <c r="B10" s="157" t="s">
        <v>298</v>
      </c>
      <c r="C10" s="158">
        <v>4902497</v>
      </c>
      <c r="D10" s="159" t="s">
        <v>13</v>
      </c>
      <c r="E10" s="159" t="s">
        <v>376</v>
      </c>
      <c r="F10" s="160">
        <v>2000</v>
      </c>
      <c r="G10" s="174">
        <v>4716</v>
      </c>
      <c r="H10" s="158">
        <v>4381</v>
      </c>
      <c r="I10" s="82">
        <f>G10-H10</f>
        <v>335</v>
      </c>
      <c r="J10" s="82">
        <f>$F10*I10</f>
        <v>670000</v>
      </c>
      <c r="K10" s="84">
        <f>J10/1000000</f>
        <v>0.67</v>
      </c>
      <c r="L10" s="249">
        <v>999844</v>
      </c>
      <c r="M10" s="82">
        <v>999845</v>
      </c>
      <c r="N10" s="82">
        <f>L10-M10</f>
        <v>-1</v>
      </c>
      <c r="O10" s="82">
        <f>$F10*N10</f>
        <v>-2000</v>
      </c>
      <c r="P10" s="84">
        <f>O10/1000000</f>
        <v>-0.002</v>
      </c>
    </row>
    <row r="11" spans="1:16" ht="12.75">
      <c r="A11" s="156">
        <v>2</v>
      </c>
      <c r="B11" s="157" t="s">
        <v>300</v>
      </c>
      <c r="C11" s="158">
        <v>4902498</v>
      </c>
      <c r="D11" s="159" t="s">
        <v>13</v>
      </c>
      <c r="E11" s="159" t="s">
        <v>376</v>
      </c>
      <c r="F11" s="160">
        <v>1000</v>
      </c>
      <c r="G11" s="174">
        <v>3600</v>
      </c>
      <c r="H11" s="23">
        <v>3600</v>
      </c>
      <c r="I11" s="82">
        <f>G11-H11</f>
        <v>0</v>
      </c>
      <c r="J11" s="82">
        <f>$F11*I11</f>
        <v>0</v>
      </c>
      <c r="K11" s="84">
        <f>J11/1000000</f>
        <v>0</v>
      </c>
      <c r="L11" s="249">
        <v>999611</v>
      </c>
      <c r="M11" s="82">
        <v>999611</v>
      </c>
      <c r="N11" s="82">
        <f>L11-M11</f>
        <v>0</v>
      </c>
      <c r="O11" s="82">
        <f>$F11*N11</f>
        <v>0</v>
      </c>
      <c r="P11" s="84">
        <f>O11/1000000</f>
        <v>0</v>
      </c>
    </row>
    <row r="12" spans="1:17" ht="12.75">
      <c r="A12" s="156"/>
      <c r="B12" s="157" t="s">
        <v>300</v>
      </c>
      <c r="C12" s="158">
        <v>4902498</v>
      </c>
      <c r="D12" s="159" t="s">
        <v>13</v>
      </c>
      <c r="E12" s="159" t="s">
        <v>376</v>
      </c>
      <c r="F12" s="160">
        <v>2000</v>
      </c>
      <c r="G12" s="174">
        <v>3483</v>
      </c>
      <c r="H12" s="23">
        <v>3600</v>
      </c>
      <c r="I12" s="82">
        <f>G12-H12</f>
        <v>-117</v>
      </c>
      <c r="J12" s="82">
        <f>$F12*I12</f>
        <v>-234000</v>
      </c>
      <c r="K12" s="84">
        <f>J12/1000000</f>
        <v>-0.234</v>
      </c>
      <c r="L12" s="249">
        <v>999609</v>
      </c>
      <c r="M12" s="82">
        <v>999611</v>
      </c>
      <c r="N12" s="82">
        <f>L12-M12</f>
        <v>-2</v>
      </c>
      <c r="O12" s="82">
        <f>$F12*N12</f>
        <v>-4000</v>
      </c>
      <c r="P12" s="84">
        <f>O12/1000000</f>
        <v>-0.004</v>
      </c>
      <c r="Q12" t="s">
        <v>401</v>
      </c>
    </row>
    <row r="13" spans="1:16" ht="12.75">
      <c r="A13" s="129"/>
      <c r="B13" s="166"/>
      <c r="C13" s="147"/>
      <c r="D13" s="167"/>
      <c r="E13" s="167"/>
      <c r="F13" s="168"/>
      <c r="G13" s="176"/>
      <c r="H13" s="177"/>
      <c r="I13" s="82"/>
      <c r="J13" s="82"/>
      <c r="K13" s="84"/>
      <c r="L13" s="249"/>
      <c r="M13" s="82"/>
      <c r="N13" s="82"/>
      <c r="O13" s="82"/>
      <c r="P13" s="84"/>
    </row>
    <row r="14" spans="1:16" ht="12.75">
      <c r="A14" s="129"/>
      <c r="B14" s="169"/>
      <c r="C14" s="147"/>
      <c r="D14" s="167"/>
      <c r="E14" s="167"/>
      <c r="F14" s="168"/>
      <c r="G14" s="176"/>
      <c r="H14" s="177"/>
      <c r="I14" s="82"/>
      <c r="J14" s="82"/>
      <c r="K14" s="84"/>
      <c r="L14" s="249"/>
      <c r="M14" s="82"/>
      <c r="N14" s="82"/>
      <c r="O14" s="82"/>
      <c r="P14" s="84"/>
    </row>
    <row r="15" spans="1:16" ht="12.75">
      <c r="A15" s="129"/>
      <c r="B15" s="166"/>
      <c r="C15" s="147"/>
      <c r="D15" s="167"/>
      <c r="E15" s="167"/>
      <c r="F15" s="168"/>
      <c r="G15" s="176"/>
      <c r="H15" s="177"/>
      <c r="I15" s="82"/>
      <c r="J15" s="82"/>
      <c r="K15" s="84"/>
      <c r="L15" s="249"/>
      <c r="M15" s="82"/>
      <c r="N15" s="82"/>
      <c r="O15" s="82"/>
      <c r="P15" s="84"/>
    </row>
    <row r="16" spans="1:16" ht="12.75">
      <c r="A16" s="129"/>
      <c r="B16" s="166"/>
      <c r="C16" s="147"/>
      <c r="D16" s="167"/>
      <c r="E16" s="167"/>
      <c r="F16" s="168"/>
      <c r="G16" s="176"/>
      <c r="H16" s="177"/>
      <c r="I16" s="178" t="s">
        <v>339</v>
      </c>
      <c r="J16" s="82"/>
      <c r="K16" s="179">
        <f>SUM(K10:K12)</f>
        <v>0.43600000000000005</v>
      </c>
      <c r="L16" s="249"/>
      <c r="M16" s="82"/>
      <c r="N16" s="178" t="s">
        <v>339</v>
      </c>
      <c r="O16" s="82"/>
      <c r="P16" s="266">
        <f>SUM(P10:P12)</f>
        <v>-0.006</v>
      </c>
    </row>
    <row r="17" spans="1:16" ht="12.75">
      <c r="A17" s="129"/>
      <c r="B17" s="169" t="s">
        <v>12</v>
      </c>
      <c r="C17" s="147"/>
      <c r="D17" s="167"/>
      <c r="E17" s="167"/>
      <c r="F17" s="168"/>
      <c r="G17" s="176"/>
      <c r="H17" s="177"/>
      <c r="I17" s="82"/>
      <c r="J17" s="82"/>
      <c r="K17" s="84"/>
      <c r="L17" s="249"/>
      <c r="M17" s="82"/>
      <c r="N17" s="82"/>
      <c r="O17" s="82"/>
      <c r="P17" s="84"/>
    </row>
    <row r="18" spans="1:16" ht="12.75">
      <c r="A18" s="170"/>
      <c r="B18" s="145" t="s">
        <v>304</v>
      </c>
      <c r="C18" s="171" t="s">
        <v>297</v>
      </c>
      <c r="D18" s="165"/>
      <c r="E18" s="167"/>
      <c r="F18" s="172"/>
      <c r="G18" s="25"/>
      <c r="H18" s="21"/>
      <c r="I18" s="82"/>
      <c r="J18" s="82"/>
      <c r="K18" s="84"/>
      <c r="L18" s="249"/>
      <c r="M18" s="82"/>
      <c r="N18" s="82"/>
      <c r="O18" s="82"/>
      <c r="P18" s="84"/>
    </row>
    <row r="19" spans="1:16" ht="12.75">
      <c r="A19" s="129">
        <v>3</v>
      </c>
      <c r="B19" s="166" t="s">
        <v>298</v>
      </c>
      <c r="C19" s="147">
        <v>4902505</v>
      </c>
      <c r="D19" s="167" t="s">
        <v>13</v>
      </c>
      <c r="E19" s="159" t="s">
        <v>376</v>
      </c>
      <c r="F19" s="173">
        <v>1000</v>
      </c>
      <c r="G19" s="143">
        <v>999773</v>
      </c>
      <c r="H19" s="147">
        <v>999773</v>
      </c>
      <c r="I19" s="82">
        <f>G19-H19</f>
        <v>0</v>
      </c>
      <c r="J19" s="82">
        <f>$F19*I19</f>
        <v>0</v>
      </c>
      <c r="K19" s="84">
        <f>J19/1000000</f>
        <v>0</v>
      </c>
      <c r="L19" s="249">
        <v>40059</v>
      </c>
      <c r="M19" s="82">
        <v>40183</v>
      </c>
      <c r="N19" s="82">
        <f>L19-M19</f>
        <v>-124</v>
      </c>
      <c r="O19" s="82">
        <f>$F19*N19</f>
        <v>-124000</v>
      </c>
      <c r="P19" s="84">
        <f>O19/1000000</f>
        <v>-0.124</v>
      </c>
    </row>
    <row r="20" spans="1:16" ht="12.75">
      <c r="A20" s="129">
        <v>4</v>
      </c>
      <c r="B20" s="166" t="s">
        <v>300</v>
      </c>
      <c r="C20" s="147">
        <v>4902506</v>
      </c>
      <c r="D20" s="167" t="s">
        <v>13</v>
      </c>
      <c r="E20" s="159" t="s">
        <v>376</v>
      </c>
      <c r="F20" s="173">
        <v>1000</v>
      </c>
      <c r="G20" s="143">
        <v>991532</v>
      </c>
      <c r="H20" s="147">
        <v>991533</v>
      </c>
      <c r="I20" s="82">
        <f>G20-H20</f>
        <v>-1</v>
      </c>
      <c r="J20" s="82">
        <f>$F20*I20</f>
        <v>-1000</v>
      </c>
      <c r="K20" s="84">
        <f>J20/1000000</f>
        <v>-0.001</v>
      </c>
      <c r="L20" s="249">
        <v>986239</v>
      </c>
      <c r="M20" s="82">
        <v>986740</v>
      </c>
      <c r="N20" s="82">
        <f>L20-M20</f>
        <v>-501</v>
      </c>
      <c r="O20" s="82">
        <f>$F20*N20</f>
        <v>-501000</v>
      </c>
      <c r="P20" s="84">
        <f>O20/1000000</f>
        <v>-0.501</v>
      </c>
    </row>
    <row r="21" spans="1:16" ht="12.75">
      <c r="A21" s="129"/>
      <c r="B21" s="169"/>
      <c r="C21" s="147"/>
      <c r="D21" s="167"/>
      <c r="E21" s="167"/>
      <c r="F21" s="168"/>
      <c r="G21" s="176"/>
      <c r="H21" s="177"/>
      <c r="I21" s="82"/>
      <c r="J21" s="82"/>
      <c r="K21" s="84"/>
      <c r="L21" s="249"/>
      <c r="M21" s="82"/>
      <c r="N21" s="82"/>
      <c r="O21" s="82"/>
      <c r="P21" s="84"/>
    </row>
    <row r="22" spans="1:16" ht="12.75">
      <c r="A22" s="25"/>
      <c r="B22" s="21"/>
      <c r="C22" s="21"/>
      <c r="D22" s="21"/>
      <c r="E22" s="21"/>
      <c r="F22" s="136"/>
      <c r="G22" s="25"/>
      <c r="H22" s="21"/>
      <c r="I22" s="21"/>
      <c r="J22" s="21"/>
      <c r="K22" s="136"/>
      <c r="L22" s="113"/>
      <c r="M22" s="23"/>
      <c r="N22" s="21"/>
      <c r="O22" s="21"/>
      <c r="P22" s="136"/>
    </row>
    <row r="23" spans="1:16" ht="12.75">
      <c r="A23" s="25"/>
      <c r="B23" s="21"/>
      <c r="C23" s="21"/>
      <c r="D23" s="21"/>
      <c r="E23" s="21"/>
      <c r="F23" s="21"/>
      <c r="G23" s="25"/>
      <c r="H23" s="21"/>
      <c r="I23" s="21"/>
      <c r="J23" s="21"/>
      <c r="K23" s="21"/>
      <c r="L23" s="113"/>
      <c r="M23" s="23"/>
      <c r="N23" s="21"/>
      <c r="O23" s="21"/>
      <c r="P23" s="136"/>
    </row>
    <row r="24" spans="1:16" ht="12.75">
      <c r="A24" s="25"/>
      <c r="B24" s="21"/>
      <c r="C24" s="21"/>
      <c r="D24" s="21"/>
      <c r="E24" s="21"/>
      <c r="F24" s="21"/>
      <c r="G24" s="25"/>
      <c r="H24" s="21"/>
      <c r="I24" s="21"/>
      <c r="J24" s="21"/>
      <c r="K24" s="21"/>
      <c r="L24" s="25"/>
      <c r="M24" s="21"/>
      <c r="N24" s="21"/>
      <c r="O24" s="21"/>
      <c r="P24" s="136"/>
    </row>
    <row r="25" spans="1:16" ht="12.75">
      <c r="A25" s="25"/>
      <c r="B25" s="21"/>
      <c r="C25" s="21"/>
      <c r="D25" s="21"/>
      <c r="E25" s="21"/>
      <c r="F25" s="21"/>
      <c r="G25" s="25"/>
      <c r="H25" s="21"/>
      <c r="I25" s="273" t="s">
        <v>339</v>
      </c>
      <c r="J25" s="21"/>
      <c r="K25" s="273">
        <f>SUM(K19:K20)</f>
        <v>-0.001</v>
      </c>
      <c r="L25" s="25"/>
      <c r="M25" s="21"/>
      <c r="N25" s="273" t="s">
        <v>339</v>
      </c>
      <c r="O25" s="21"/>
      <c r="P25" s="272">
        <f>SUM(P19:P20)</f>
        <v>-0.625</v>
      </c>
    </row>
    <row r="26" spans="1:16" ht="12.75">
      <c r="A26" s="25"/>
      <c r="B26" s="21"/>
      <c r="C26" s="21"/>
      <c r="D26" s="21"/>
      <c r="E26" s="21"/>
      <c r="F26" s="21"/>
      <c r="G26" s="25"/>
      <c r="H26" s="21"/>
      <c r="I26" s="21"/>
      <c r="J26" s="21"/>
      <c r="K26" s="21"/>
      <c r="L26" s="25"/>
      <c r="M26" s="21"/>
      <c r="N26" s="21"/>
      <c r="O26" s="21"/>
      <c r="P26" s="136"/>
    </row>
    <row r="27" spans="1:16" ht="13.5" thickBot="1">
      <c r="A27" s="31"/>
      <c r="B27" s="32"/>
      <c r="C27" s="32"/>
      <c r="D27" s="32"/>
      <c r="E27" s="32"/>
      <c r="F27" s="32"/>
      <c r="G27" s="31"/>
      <c r="H27" s="32"/>
      <c r="I27" s="267"/>
      <c r="J27" s="32"/>
      <c r="K27" s="268"/>
      <c r="L27" s="31"/>
      <c r="M27" s="32"/>
      <c r="N27" s="267"/>
      <c r="O27" s="32"/>
      <c r="P27" s="268"/>
    </row>
    <row r="28" ht="13.5" thickTop="1"/>
    <row r="32" spans="1:16" ht="12.75">
      <c r="A32" s="269" t="s">
        <v>306</v>
      </c>
      <c r="K32" s="179">
        <f>(K16+K25)</f>
        <v>0.43500000000000005</v>
      </c>
      <c r="L32" s="180"/>
      <c r="M32" s="180"/>
      <c r="N32" s="180"/>
      <c r="O32" s="180"/>
      <c r="P32" s="179">
        <f>(P16+P25)</f>
        <v>-0.631</v>
      </c>
    </row>
    <row r="35" spans="1:2" ht="12.75">
      <c r="A35" s="269" t="s">
        <v>307</v>
      </c>
      <c r="B35" s="269" t="s">
        <v>308</v>
      </c>
    </row>
    <row r="36" spans="1:16" ht="15">
      <c r="A36" s="269"/>
      <c r="B36" s="269"/>
      <c r="H36" s="270" t="s">
        <v>309</v>
      </c>
      <c r="J36" s="149"/>
      <c r="K36">
        <v>0</v>
      </c>
      <c r="P36">
        <v>0</v>
      </c>
    </row>
    <row r="37" spans="8:16" ht="15">
      <c r="H37" s="270" t="s">
        <v>310</v>
      </c>
      <c r="J37" s="149"/>
      <c r="K37">
        <f>BRPL!K18</f>
        <v>0</v>
      </c>
      <c r="P37">
        <f>BRPL!P18</f>
        <v>0</v>
      </c>
    </row>
    <row r="38" spans="8:16" ht="15">
      <c r="H38" s="270" t="s">
        <v>311</v>
      </c>
      <c r="J38" s="149"/>
      <c r="K38">
        <f>BYPL!K28</f>
        <v>0.0058</v>
      </c>
      <c r="M38" s="271"/>
      <c r="P38">
        <f>BYPL!P28</f>
        <v>0.9621</v>
      </c>
    </row>
    <row r="39" spans="8:16" ht="15">
      <c r="H39" s="270" t="s">
        <v>312</v>
      </c>
      <c r="J39" s="149"/>
      <c r="K39">
        <f>NDMC!K29</f>
        <v>0.6140000000000001</v>
      </c>
      <c r="P39">
        <f>NDMC!P29</f>
        <v>4.5754</v>
      </c>
    </row>
    <row r="40" spans="8:10" ht="15">
      <c r="H40" s="270" t="s">
        <v>313</v>
      </c>
      <c r="J40" s="149"/>
    </row>
    <row r="41" spans="8:16" ht="15.75">
      <c r="H41" s="275" t="s">
        <v>314</v>
      </c>
      <c r="I41" s="274"/>
      <c r="J41" s="274"/>
      <c r="K41" s="274">
        <f>SUM(K36:K40)</f>
        <v>0.6198000000000001</v>
      </c>
      <c r="L41" s="276"/>
      <c r="M41" s="276"/>
      <c r="N41" s="276"/>
      <c r="O41" s="276"/>
      <c r="P41" s="274">
        <f>SUM(P36:P40)</f>
        <v>5.5375</v>
      </c>
    </row>
    <row r="43" spans="1:16" ht="15.75">
      <c r="A43" s="269" t="s">
        <v>340</v>
      </c>
      <c r="B43" s="149"/>
      <c r="C43" s="149"/>
      <c r="D43" s="149"/>
      <c r="E43" s="149"/>
      <c r="F43" s="149"/>
      <c r="G43" s="149"/>
      <c r="H43" s="149"/>
      <c r="I43" s="182"/>
      <c r="J43" s="149"/>
      <c r="K43" s="277">
        <f>K32+K41</f>
        <v>1.0548000000000002</v>
      </c>
      <c r="L43" s="276"/>
      <c r="M43" s="276"/>
      <c r="N43" s="276"/>
      <c r="O43" s="276"/>
      <c r="P43" s="277">
        <f>P32+P41</f>
        <v>4.906499999999999</v>
      </c>
    </row>
    <row r="44" spans="1:10" ht="12.75">
      <c r="A44" s="183"/>
      <c r="B44" s="148"/>
      <c r="C44" s="149"/>
      <c r="D44" s="149"/>
      <c r="E44" s="149"/>
      <c r="F44" s="149"/>
      <c r="G44" s="149"/>
      <c r="H44" s="149"/>
      <c r="I44" s="184"/>
      <c r="J44" s="149"/>
    </row>
    <row r="45" spans="1:10" ht="12.75">
      <c r="A45" s="181" t="s">
        <v>315</v>
      </c>
      <c r="B45" s="148" t="s">
        <v>316</v>
      </c>
      <c r="C45" s="149"/>
      <c r="D45" s="149"/>
      <c r="E45" s="149"/>
      <c r="F45" s="149"/>
      <c r="G45" s="149"/>
      <c r="H45" s="149"/>
      <c r="I45" s="184"/>
      <c r="J45" s="149"/>
    </row>
    <row r="46" spans="1:10" ht="12.75">
      <c r="A46" s="181"/>
      <c r="B46" s="148"/>
      <c r="C46" s="149"/>
      <c r="D46" s="149"/>
      <c r="E46" s="149"/>
      <c r="F46" s="149"/>
      <c r="G46" s="149"/>
      <c r="H46" s="149"/>
      <c r="I46" s="184"/>
      <c r="J46" s="149"/>
    </row>
    <row r="47" spans="1:16" ht="12.75">
      <c r="A47" s="19" t="s">
        <v>317</v>
      </c>
      <c r="B47" t="s">
        <v>318</v>
      </c>
      <c r="C47" s="185" t="s">
        <v>319</v>
      </c>
      <c r="D47" s="186"/>
      <c r="E47" s="186"/>
      <c r="F47" s="186"/>
      <c r="G47" s="187">
        <v>28.7734</v>
      </c>
      <c r="H47" s="186" t="s">
        <v>320</v>
      </c>
      <c r="J47" s="149"/>
      <c r="K47">
        <f>($K$43*G47)/100</f>
        <v>0.3035018232000001</v>
      </c>
      <c r="P47">
        <f>($P$43*G47)/100</f>
        <v>1.4117668709999998</v>
      </c>
    </row>
    <row r="48" spans="1:16" ht="12.75">
      <c r="A48" s="19" t="s">
        <v>321</v>
      </c>
      <c r="B48" t="s">
        <v>377</v>
      </c>
      <c r="C48" s="185" t="s">
        <v>319</v>
      </c>
      <c r="D48" s="186"/>
      <c r="E48" s="186"/>
      <c r="F48" s="186"/>
      <c r="G48" s="187">
        <v>41.346</v>
      </c>
      <c r="H48" s="186" t="s">
        <v>320</v>
      </c>
      <c r="J48" s="149"/>
      <c r="K48">
        <f>($K$43*G48)/100</f>
        <v>0.43611760800000005</v>
      </c>
      <c r="P48">
        <f>($P$43*G48)/100</f>
        <v>2.0286414899999996</v>
      </c>
    </row>
    <row r="49" spans="1:16" ht="12.75">
      <c r="A49" s="19" t="s">
        <v>322</v>
      </c>
      <c r="B49" t="s">
        <v>378</v>
      </c>
      <c r="C49" s="185" t="s">
        <v>319</v>
      </c>
      <c r="D49" s="186"/>
      <c r="E49" s="186"/>
      <c r="F49" s="186"/>
      <c r="G49" s="187">
        <v>24.0632</v>
      </c>
      <c r="H49" s="186" t="s">
        <v>320</v>
      </c>
      <c r="J49" s="149"/>
      <c r="K49">
        <f>($K$43*G49)/100</f>
        <v>0.25381863360000007</v>
      </c>
      <c r="P49">
        <f>($P$43*G49)/100</f>
        <v>1.180660908</v>
      </c>
    </row>
    <row r="50" spans="1:16" ht="12.75">
      <c r="A50" s="19" t="s">
        <v>323</v>
      </c>
      <c r="B50" t="s">
        <v>379</v>
      </c>
      <c r="C50" s="185" t="s">
        <v>319</v>
      </c>
      <c r="D50" s="186"/>
      <c r="E50" s="186"/>
      <c r="F50" s="186"/>
      <c r="G50" s="187">
        <v>5.0272</v>
      </c>
      <c r="H50" s="186" t="s">
        <v>320</v>
      </c>
      <c r="J50" s="149"/>
      <c r="K50">
        <f>($K$43*G50)/100</f>
        <v>0.0530269056</v>
      </c>
      <c r="P50">
        <f>($P$43*G50)/100</f>
        <v>0.24665956799999997</v>
      </c>
    </row>
    <row r="51" spans="1:16" ht="12.75">
      <c r="A51" s="19" t="s">
        <v>324</v>
      </c>
      <c r="B51" t="s">
        <v>380</v>
      </c>
      <c r="C51" s="185" t="s">
        <v>319</v>
      </c>
      <c r="D51" s="186"/>
      <c r="E51" s="186"/>
      <c r="F51" s="186"/>
      <c r="G51" s="187">
        <v>0.7903</v>
      </c>
      <c r="H51" s="186" t="s">
        <v>320</v>
      </c>
      <c r="J51" s="149"/>
      <c r="K51">
        <f>($K$43*G51)/100</f>
        <v>0.0083360844</v>
      </c>
      <c r="P51">
        <f>($P$43*G51)/100</f>
        <v>0.038776069499999996</v>
      </c>
    </row>
    <row r="52" spans="6:10" ht="12.75">
      <c r="F52" s="188"/>
      <c r="J52" s="189"/>
    </row>
    <row r="53" spans="1:10" ht="12.75">
      <c r="A53" s="190" t="s">
        <v>407</v>
      </c>
      <c r="F53" s="188"/>
      <c r="J53" s="189"/>
    </row>
  </sheetData>
  <sheetProtection/>
  <printOptions horizontalCentered="1"/>
  <pageMargins left="0.75" right="0.5" top="0.5" bottom="0.5" header="0.5" footer="0.5"/>
  <pageSetup horizontalDpi="300" verticalDpi="300" orientation="landscape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tabSelected="1" view="pageBreakPreview" zoomScale="55" zoomScaleNormal="50" zoomScaleSheetLayoutView="55" workbookViewId="0" topLeftCell="A1">
      <selection activeCell="N6" sqref="N6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5.421875" style="0" customWidth="1"/>
    <col min="11" max="11" width="53.7109375" style="0" customWidth="1"/>
    <col min="12" max="12" width="8.7109375" style="0" customWidth="1"/>
    <col min="13" max="13" width="3.00390625" style="0" customWidth="1"/>
    <col min="14" max="14" width="16.140625" style="0" customWidth="1"/>
    <col min="16" max="16" width="4.140625" style="0" customWidth="1"/>
  </cols>
  <sheetData>
    <row r="1" spans="1:18" ht="68.25" customHeight="1" thickTop="1">
      <c r="A1" s="282"/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357"/>
      <c r="R1" s="21"/>
    </row>
    <row r="2" spans="1:18" ht="30">
      <c r="A2" s="284"/>
      <c r="B2" s="21"/>
      <c r="C2" s="21"/>
      <c r="D2" s="21"/>
      <c r="E2" s="21"/>
      <c r="F2" s="21"/>
      <c r="G2" s="580" t="s">
        <v>375</v>
      </c>
      <c r="H2" s="21"/>
      <c r="I2" s="21"/>
      <c r="J2" s="21"/>
      <c r="K2" s="21"/>
      <c r="L2" s="21"/>
      <c r="M2" s="21"/>
      <c r="N2" s="21"/>
      <c r="O2" s="21"/>
      <c r="P2" s="21"/>
      <c r="Q2" s="358"/>
      <c r="R2" s="21"/>
    </row>
    <row r="3" spans="1:18" ht="26.25">
      <c r="A3" s="284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358"/>
      <c r="R3" s="21"/>
    </row>
    <row r="4" spans="1:18" ht="25.5">
      <c r="A4" s="285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358"/>
      <c r="R4" s="21"/>
    </row>
    <row r="5" spans="1:18" ht="23.25">
      <c r="A5" s="290"/>
      <c r="B5" s="21"/>
      <c r="C5" s="575" t="s">
        <v>403</v>
      </c>
      <c r="D5" s="21"/>
      <c r="E5" s="21"/>
      <c r="F5" s="21"/>
      <c r="G5" s="21"/>
      <c r="H5" s="21"/>
      <c r="I5" s="21"/>
      <c r="J5" s="21"/>
      <c r="K5" s="21"/>
      <c r="L5" s="287"/>
      <c r="M5" s="21"/>
      <c r="N5" s="21"/>
      <c r="O5" s="21"/>
      <c r="P5" s="21"/>
      <c r="Q5" s="358"/>
      <c r="R5" s="21"/>
    </row>
    <row r="6" spans="1:18" ht="18">
      <c r="A6" s="286"/>
      <c r="B6" s="145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358"/>
      <c r="R6" s="21"/>
    </row>
    <row r="7" spans="1:18" ht="26.25">
      <c r="A7" s="284"/>
      <c r="B7" s="21"/>
      <c r="C7" s="21"/>
      <c r="D7" s="21"/>
      <c r="E7" s="21"/>
      <c r="F7" s="340" t="s">
        <v>404</v>
      </c>
      <c r="G7" s="21"/>
      <c r="H7" s="21"/>
      <c r="I7" s="21"/>
      <c r="J7" s="21"/>
      <c r="K7" s="21"/>
      <c r="L7" s="287"/>
      <c r="M7" s="21"/>
      <c r="N7" s="21"/>
      <c r="O7" s="21"/>
      <c r="P7" s="21"/>
      <c r="Q7" s="358"/>
      <c r="R7" s="21"/>
    </row>
    <row r="8" spans="1:18" ht="25.5">
      <c r="A8" s="285"/>
      <c r="B8" s="288"/>
      <c r="C8" s="21"/>
      <c r="D8" s="21"/>
      <c r="E8" s="21"/>
      <c r="F8" s="21"/>
      <c r="G8" s="21"/>
      <c r="H8" s="289"/>
      <c r="I8" s="21"/>
      <c r="J8" s="21"/>
      <c r="K8" s="21"/>
      <c r="L8" s="21"/>
      <c r="M8" s="21"/>
      <c r="N8" s="21"/>
      <c r="O8" s="21"/>
      <c r="P8" s="21"/>
      <c r="Q8" s="358"/>
      <c r="R8" s="21"/>
    </row>
    <row r="9" spans="1:18" ht="12.75">
      <c r="A9" s="290"/>
      <c r="B9" s="21"/>
      <c r="C9" s="21"/>
      <c r="D9" s="21"/>
      <c r="E9" s="21"/>
      <c r="F9" s="21"/>
      <c r="G9" s="21"/>
      <c r="H9" s="291"/>
      <c r="I9" s="21"/>
      <c r="J9" s="21"/>
      <c r="K9" s="21"/>
      <c r="L9" s="21"/>
      <c r="M9" s="21"/>
      <c r="N9" s="21"/>
      <c r="O9" s="21"/>
      <c r="P9" s="21"/>
      <c r="Q9" s="358"/>
      <c r="R9" s="21"/>
    </row>
    <row r="10" spans="1:18" ht="45.75" customHeight="1">
      <c r="A10" s="290"/>
      <c r="B10" s="347" t="s">
        <v>341</v>
      </c>
      <c r="C10" s="21"/>
      <c r="D10" s="21"/>
      <c r="E10" s="21"/>
      <c r="F10" s="21"/>
      <c r="G10" s="21"/>
      <c r="H10" s="291"/>
      <c r="I10" s="341"/>
      <c r="J10" s="81"/>
      <c r="K10" s="81"/>
      <c r="L10" s="81"/>
      <c r="M10" s="81"/>
      <c r="N10" s="341"/>
      <c r="O10" s="81"/>
      <c r="P10" s="81"/>
      <c r="Q10" s="358"/>
      <c r="R10" s="21"/>
    </row>
    <row r="11" spans="1:19" ht="20.25">
      <c r="A11" s="290"/>
      <c r="B11" s="21"/>
      <c r="C11" s="21"/>
      <c r="D11" s="21"/>
      <c r="E11" s="21"/>
      <c r="F11" s="21"/>
      <c r="G11" s="21"/>
      <c r="H11" s="294"/>
      <c r="I11" s="616" t="s">
        <v>360</v>
      </c>
      <c r="J11" s="342"/>
      <c r="K11" s="342"/>
      <c r="L11" s="342"/>
      <c r="M11" s="342"/>
      <c r="N11" s="616" t="s">
        <v>361</v>
      </c>
      <c r="O11" s="342"/>
      <c r="P11" s="342"/>
      <c r="Q11" s="569"/>
      <c r="R11" s="297"/>
      <c r="S11" s="276"/>
    </row>
    <row r="12" spans="1:18" ht="12.75">
      <c r="A12" s="290"/>
      <c r="B12" s="21"/>
      <c r="C12" s="21"/>
      <c r="D12" s="21"/>
      <c r="E12" s="21"/>
      <c r="F12" s="21"/>
      <c r="G12" s="21"/>
      <c r="H12" s="291"/>
      <c r="I12" s="339"/>
      <c r="J12" s="339"/>
      <c r="K12" s="339"/>
      <c r="L12" s="339"/>
      <c r="M12" s="339"/>
      <c r="N12" s="339"/>
      <c r="O12" s="339"/>
      <c r="P12" s="339"/>
      <c r="Q12" s="358"/>
      <c r="R12" s="21"/>
    </row>
    <row r="13" spans="1:18" ht="26.25">
      <c r="A13" s="574">
        <v>1</v>
      </c>
      <c r="B13" s="575" t="s">
        <v>342</v>
      </c>
      <c r="C13" s="576"/>
      <c r="D13" s="576"/>
      <c r="E13" s="573"/>
      <c r="F13" s="573"/>
      <c r="G13" s="293"/>
      <c r="H13" s="570"/>
      <c r="I13" s="571">
        <f>NDPL!K156</f>
        <v>-7.178451823200002</v>
      </c>
      <c r="J13" s="340"/>
      <c r="K13" s="340"/>
      <c r="L13" s="340"/>
      <c r="M13" s="570" t="s">
        <v>374</v>
      </c>
      <c r="N13" s="571">
        <f>NDPL!P156</f>
        <v>3.145783129000002</v>
      </c>
      <c r="O13" s="340"/>
      <c r="P13" s="340"/>
      <c r="Q13" s="358"/>
      <c r="R13" s="21"/>
    </row>
    <row r="14" spans="1:18" ht="26.25">
      <c r="A14" s="574"/>
      <c r="B14" s="575"/>
      <c r="C14" s="576"/>
      <c r="D14" s="576"/>
      <c r="E14" s="573"/>
      <c r="F14" s="573"/>
      <c r="G14" s="293"/>
      <c r="H14" s="570"/>
      <c r="I14" s="571"/>
      <c r="J14" s="340"/>
      <c r="K14" s="340"/>
      <c r="L14" s="340"/>
      <c r="M14" s="570"/>
      <c r="N14" s="571"/>
      <c r="O14" s="340"/>
      <c r="P14" s="340"/>
      <c r="Q14" s="358"/>
      <c r="R14" s="21"/>
    </row>
    <row r="15" spans="1:18" ht="26.25">
      <c r="A15" s="574"/>
      <c r="B15" s="575"/>
      <c r="C15" s="576"/>
      <c r="D15" s="576"/>
      <c r="E15" s="573"/>
      <c r="F15" s="573"/>
      <c r="G15" s="288"/>
      <c r="H15" s="570"/>
      <c r="I15" s="571"/>
      <c r="J15" s="340"/>
      <c r="K15" s="340"/>
      <c r="L15" s="340"/>
      <c r="M15" s="570"/>
      <c r="N15" s="571"/>
      <c r="O15" s="340"/>
      <c r="P15" s="340"/>
      <c r="Q15" s="358"/>
      <c r="R15" s="21"/>
    </row>
    <row r="16" spans="1:18" ht="26.25">
      <c r="A16" s="574">
        <v>2</v>
      </c>
      <c r="B16" s="575" t="s">
        <v>343</v>
      </c>
      <c r="C16" s="576"/>
      <c r="D16" s="576"/>
      <c r="E16" s="573"/>
      <c r="F16" s="573"/>
      <c r="G16" s="293"/>
      <c r="H16" s="570"/>
      <c r="I16" s="571">
        <f>BRPL!K169</f>
        <v>-2.2590008980000005</v>
      </c>
      <c r="J16" s="340"/>
      <c r="K16" s="340"/>
      <c r="L16" s="340"/>
      <c r="M16" s="570" t="s">
        <v>374</v>
      </c>
      <c r="N16" s="571">
        <f>BRPL!P169</f>
        <v>37.42797498000001</v>
      </c>
      <c r="O16" s="340"/>
      <c r="P16" s="340"/>
      <c r="Q16" s="358"/>
      <c r="R16" s="21"/>
    </row>
    <row r="17" spans="1:18" ht="26.25">
      <c r="A17" s="574"/>
      <c r="B17" s="575"/>
      <c r="C17" s="576"/>
      <c r="D17" s="576"/>
      <c r="E17" s="573"/>
      <c r="F17" s="573"/>
      <c r="G17" s="293"/>
      <c r="H17" s="570"/>
      <c r="I17" s="571"/>
      <c r="J17" s="340"/>
      <c r="K17" s="340"/>
      <c r="L17" s="340"/>
      <c r="M17" s="570"/>
      <c r="N17" s="571"/>
      <c r="O17" s="340"/>
      <c r="P17" s="340"/>
      <c r="Q17" s="358"/>
      <c r="R17" s="21"/>
    </row>
    <row r="18" spans="1:18" ht="26.25">
      <c r="A18" s="574"/>
      <c r="B18" s="575"/>
      <c r="C18" s="576"/>
      <c r="D18" s="576"/>
      <c r="E18" s="573"/>
      <c r="F18" s="573"/>
      <c r="G18" s="288"/>
      <c r="H18" s="570"/>
      <c r="I18" s="571"/>
      <c r="J18" s="340"/>
      <c r="K18" s="340"/>
      <c r="L18" s="340"/>
      <c r="M18" s="570"/>
      <c r="N18" s="571"/>
      <c r="O18" s="340"/>
      <c r="P18" s="340"/>
      <c r="Q18" s="358"/>
      <c r="R18" s="21"/>
    </row>
    <row r="19" spans="1:18" ht="26.25">
      <c r="A19" s="574">
        <v>3</v>
      </c>
      <c r="B19" s="575" t="s">
        <v>344</v>
      </c>
      <c r="C19" s="576"/>
      <c r="D19" s="576"/>
      <c r="E19" s="573"/>
      <c r="F19" s="573"/>
      <c r="G19" s="293"/>
      <c r="H19" s="570" t="s">
        <v>374</v>
      </c>
      <c r="I19" s="571">
        <f>BYPL!K163</f>
        <v>0.8237146564</v>
      </c>
      <c r="J19" s="340"/>
      <c r="K19" s="340"/>
      <c r="L19" s="340"/>
      <c r="M19" s="570" t="s">
        <v>374</v>
      </c>
      <c r="N19" s="571">
        <f>BYPL!P163</f>
        <v>9.732772621999997</v>
      </c>
      <c r="O19" s="340"/>
      <c r="P19" s="340"/>
      <c r="Q19" s="358"/>
      <c r="R19" s="21"/>
    </row>
    <row r="20" spans="1:18" ht="26.25">
      <c r="A20" s="574"/>
      <c r="B20" s="575"/>
      <c r="C20" s="576"/>
      <c r="D20" s="576"/>
      <c r="E20" s="573"/>
      <c r="F20" s="573"/>
      <c r="G20" s="293"/>
      <c r="H20" s="570"/>
      <c r="I20" s="571"/>
      <c r="J20" s="340"/>
      <c r="K20" s="340"/>
      <c r="L20" s="340"/>
      <c r="M20" s="570"/>
      <c r="N20" s="571"/>
      <c r="O20" s="340"/>
      <c r="P20" s="340"/>
      <c r="Q20" s="358"/>
      <c r="R20" s="21"/>
    </row>
    <row r="21" spans="1:18" ht="26.25">
      <c r="A21" s="574"/>
      <c r="B21" s="577"/>
      <c r="C21" s="577"/>
      <c r="D21" s="577"/>
      <c r="E21" s="396"/>
      <c r="F21" s="396"/>
      <c r="G21" s="145"/>
      <c r="H21" s="570"/>
      <c r="I21" s="571"/>
      <c r="J21" s="340"/>
      <c r="K21" s="340"/>
      <c r="L21" s="340"/>
      <c r="M21" s="570"/>
      <c r="N21" s="571"/>
      <c r="O21" s="340"/>
      <c r="P21" s="340"/>
      <c r="Q21" s="358"/>
      <c r="R21" s="21"/>
    </row>
    <row r="22" spans="1:18" ht="26.25">
      <c r="A22" s="574">
        <v>4</v>
      </c>
      <c r="B22" s="575" t="s">
        <v>345</v>
      </c>
      <c r="C22" s="577"/>
      <c r="D22" s="577"/>
      <c r="E22" s="396"/>
      <c r="F22" s="396"/>
      <c r="G22" s="293"/>
      <c r="H22" s="570" t="s">
        <v>374</v>
      </c>
      <c r="I22" s="571">
        <f>NDMC!K73</f>
        <v>6.9655730944</v>
      </c>
      <c r="J22" s="340"/>
      <c r="K22" s="340"/>
      <c r="L22" s="340"/>
      <c r="M22" s="570" t="s">
        <v>374</v>
      </c>
      <c r="N22" s="571">
        <f>NDMC!P73</f>
        <v>7.354040432000003</v>
      </c>
      <c r="O22" s="340"/>
      <c r="P22" s="340"/>
      <c r="Q22" s="358"/>
      <c r="R22" s="21"/>
    </row>
    <row r="23" spans="1:18" ht="26.25">
      <c r="A23" s="574"/>
      <c r="B23" s="575"/>
      <c r="C23" s="577"/>
      <c r="D23" s="577"/>
      <c r="E23" s="396"/>
      <c r="F23" s="396"/>
      <c r="G23" s="293"/>
      <c r="H23" s="570"/>
      <c r="I23" s="571"/>
      <c r="J23" s="340"/>
      <c r="K23" s="340"/>
      <c r="L23" s="340"/>
      <c r="M23" s="570"/>
      <c r="N23" s="571"/>
      <c r="O23" s="340"/>
      <c r="P23" s="340"/>
      <c r="Q23" s="358"/>
      <c r="R23" s="21"/>
    </row>
    <row r="24" spans="1:18" ht="26.25">
      <c r="A24" s="574"/>
      <c r="B24" s="577"/>
      <c r="C24" s="577"/>
      <c r="D24" s="577"/>
      <c r="E24" s="396"/>
      <c r="F24" s="396"/>
      <c r="G24" s="145"/>
      <c r="H24" s="570"/>
      <c r="I24" s="571"/>
      <c r="J24" s="340"/>
      <c r="K24" s="340"/>
      <c r="L24" s="340"/>
      <c r="M24" s="570"/>
      <c r="N24" s="571"/>
      <c r="O24" s="340"/>
      <c r="P24" s="340"/>
      <c r="Q24" s="358"/>
      <c r="R24" s="21"/>
    </row>
    <row r="25" spans="1:18" ht="26.25">
      <c r="A25" s="574">
        <v>5</v>
      </c>
      <c r="B25" s="575" t="s">
        <v>346</v>
      </c>
      <c r="C25" s="577"/>
      <c r="D25" s="577"/>
      <c r="E25" s="396"/>
      <c r="F25" s="396"/>
      <c r="G25" s="293"/>
      <c r="H25" s="570" t="s">
        <v>374</v>
      </c>
      <c r="I25" s="571">
        <f>MES!K64</f>
        <v>0.11431391559999998</v>
      </c>
      <c r="J25" s="340"/>
      <c r="K25" s="340"/>
      <c r="L25" s="340"/>
      <c r="M25" s="570" t="s">
        <v>374</v>
      </c>
      <c r="N25" s="571">
        <f>MES!P64</f>
        <v>1.8970739305</v>
      </c>
      <c r="O25" s="340"/>
      <c r="P25" s="340"/>
      <c r="Q25" s="358"/>
      <c r="R25" s="21"/>
    </row>
    <row r="26" spans="1:18" ht="20.25">
      <c r="A26" s="290"/>
      <c r="B26" s="21"/>
      <c r="C26" s="21"/>
      <c r="D26" s="21"/>
      <c r="E26" s="21"/>
      <c r="F26" s="21"/>
      <c r="G26" s="21"/>
      <c r="H26" s="292"/>
      <c r="I26" s="572"/>
      <c r="J26" s="338"/>
      <c r="K26" s="338"/>
      <c r="L26" s="338"/>
      <c r="M26" s="338"/>
      <c r="N26" s="338"/>
      <c r="O26" s="338"/>
      <c r="P26" s="338"/>
      <c r="Q26" s="358"/>
      <c r="R26" s="21"/>
    </row>
    <row r="27" spans="1:18" ht="18">
      <c r="A27" s="286"/>
      <c r="B27" s="255"/>
      <c r="C27" s="295"/>
      <c r="D27" s="295"/>
      <c r="E27" s="295"/>
      <c r="F27" s="295"/>
      <c r="G27" s="296"/>
      <c r="H27" s="292"/>
      <c r="I27" s="21"/>
      <c r="J27" s="21"/>
      <c r="K27" s="21"/>
      <c r="L27" s="21"/>
      <c r="M27" s="21"/>
      <c r="N27" s="21"/>
      <c r="O27" s="21"/>
      <c r="P27" s="21"/>
      <c r="Q27" s="358"/>
      <c r="R27" s="21"/>
    </row>
    <row r="28" spans="1:18" ht="15">
      <c r="A28" s="290"/>
      <c r="B28" s="21"/>
      <c r="C28" s="21"/>
      <c r="D28" s="21"/>
      <c r="E28" s="21"/>
      <c r="F28" s="21"/>
      <c r="G28" s="21"/>
      <c r="H28" s="292"/>
      <c r="I28" s="21"/>
      <c r="J28" s="21"/>
      <c r="K28" s="21"/>
      <c r="L28" s="21"/>
      <c r="M28" s="21"/>
      <c r="N28" s="21"/>
      <c r="O28" s="21"/>
      <c r="P28" s="21"/>
      <c r="Q28" s="358"/>
      <c r="R28" s="21"/>
    </row>
    <row r="29" spans="1:18" ht="54" customHeight="1" thickBot="1">
      <c r="A29" s="567" t="s">
        <v>347</v>
      </c>
      <c r="B29" s="343"/>
      <c r="C29" s="343"/>
      <c r="D29" s="343"/>
      <c r="E29" s="343"/>
      <c r="F29" s="343"/>
      <c r="G29" s="343"/>
      <c r="H29" s="344"/>
      <c r="I29" s="344"/>
      <c r="J29" s="344"/>
      <c r="K29" s="344"/>
      <c r="L29" s="344"/>
      <c r="M29" s="344"/>
      <c r="N29" s="344"/>
      <c r="O29" s="344"/>
      <c r="P29" s="344"/>
      <c r="Q29" s="359"/>
      <c r="R29" s="21"/>
    </row>
    <row r="30" spans="1:9" ht="13.5" thickTop="1">
      <c r="A30" s="283"/>
      <c r="B30" s="21"/>
      <c r="C30" s="21"/>
      <c r="D30" s="21"/>
      <c r="E30" s="21"/>
      <c r="F30" s="21"/>
      <c r="G30" s="21"/>
      <c r="H30" s="21"/>
      <c r="I30" s="21"/>
    </row>
    <row r="31" spans="1:9" ht="12.75">
      <c r="A31" s="21"/>
      <c r="B31" s="21"/>
      <c r="C31" s="21"/>
      <c r="D31" s="21"/>
      <c r="E31" s="21"/>
      <c r="F31" s="21"/>
      <c r="G31" s="21"/>
      <c r="H31" s="21"/>
      <c r="I31" s="21"/>
    </row>
    <row r="32" spans="1:9" ht="12.75">
      <c r="A32" s="21"/>
      <c r="B32" s="21"/>
      <c r="C32" s="21"/>
      <c r="D32" s="21"/>
      <c r="E32" s="21"/>
      <c r="F32" s="21"/>
      <c r="G32" s="21"/>
      <c r="H32" s="21"/>
      <c r="I32" s="21"/>
    </row>
    <row r="33" spans="1:9" ht="18">
      <c r="A33" s="295" t="s">
        <v>373</v>
      </c>
      <c r="B33" s="21"/>
      <c r="C33" s="21"/>
      <c r="D33" s="21"/>
      <c r="E33" s="566"/>
      <c r="F33" s="566"/>
      <c r="G33" s="21"/>
      <c r="H33" s="21"/>
      <c r="I33" s="21"/>
    </row>
    <row r="34" spans="1:9" ht="15">
      <c r="A34" s="320"/>
      <c r="B34" s="320"/>
      <c r="C34" s="320"/>
      <c r="D34" s="320"/>
      <c r="E34" s="566"/>
      <c r="F34" s="566"/>
      <c r="G34" s="21"/>
      <c r="H34" s="21"/>
      <c r="I34" s="21"/>
    </row>
    <row r="35" spans="1:9" s="566" customFormat="1" ht="15" customHeight="1">
      <c r="A35" s="579" t="s">
        <v>381</v>
      </c>
      <c r="E35"/>
      <c r="F35"/>
      <c r="G35" s="320"/>
      <c r="H35" s="320"/>
      <c r="I35" s="320"/>
    </row>
    <row r="36" spans="1:9" s="566" customFormat="1" ht="15" customHeight="1">
      <c r="A36" s="579"/>
      <c r="E36"/>
      <c r="F36"/>
      <c r="H36" s="320"/>
      <c r="I36" s="320"/>
    </row>
    <row r="37" spans="1:9" s="566" customFormat="1" ht="15" customHeight="1">
      <c r="A37" s="579" t="s">
        <v>382</v>
      </c>
      <c r="E37"/>
      <c r="F37"/>
      <c r="I37" s="320"/>
    </row>
    <row r="38" spans="1:9" s="566" customFormat="1" ht="15" customHeight="1">
      <c r="A38" s="578"/>
      <c r="E38"/>
      <c r="F38"/>
      <c r="I38" s="320"/>
    </row>
    <row r="39" spans="1:9" s="566" customFormat="1" ht="15" customHeight="1">
      <c r="A39" s="579"/>
      <c r="E39"/>
      <c r="F39"/>
      <c r="I39" s="320"/>
    </row>
    <row r="40" spans="1:6" s="566" customFormat="1" ht="15" customHeight="1">
      <c r="A40" s="579"/>
      <c r="B40" s="565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6.8515625" style="0" customWidth="1"/>
    <col min="3" max="3" width="9.8515625" style="0" bestFit="1" customWidth="1"/>
    <col min="6" max="6" width="9.28125" style="0" bestFit="1" customWidth="1"/>
    <col min="7" max="7" width="10.8515625" style="0" customWidth="1"/>
    <col min="8" max="8" width="10.7109375" style="0" customWidth="1"/>
    <col min="9" max="9" width="9.28125" style="0" bestFit="1" customWidth="1"/>
    <col min="10" max="10" width="10.57421875" style="0" bestFit="1" customWidth="1"/>
    <col min="11" max="14" width="9.28125" style="0" bestFit="1" customWidth="1"/>
    <col min="15" max="15" width="10.57421875" style="0" bestFit="1" customWidth="1"/>
    <col min="16" max="16" width="9.28125" style="0" bestFit="1" customWidth="1"/>
  </cols>
  <sheetData>
    <row r="1" spans="1:16" ht="24" thickBot="1">
      <c r="A1" s="3"/>
      <c r="G1" s="21"/>
      <c r="H1" s="21"/>
      <c r="I1" s="58" t="s">
        <v>8</v>
      </c>
      <c r="J1" s="21"/>
      <c r="K1" s="21"/>
      <c r="L1" s="21"/>
      <c r="M1" s="21"/>
      <c r="N1" s="58" t="s">
        <v>7</v>
      </c>
      <c r="O1" s="21"/>
      <c r="P1" s="21"/>
    </row>
    <row r="2" spans="1:16" ht="39.75" thickBot="1" thickTop="1">
      <c r="A2" s="43" t="s">
        <v>9</v>
      </c>
      <c r="B2" s="40" t="s">
        <v>10</v>
      </c>
      <c r="C2" s="41" t="s">
        <v>1</v>
      </c>
      <c r="D2" s="41" t="s">
        <v>2</v>
      </c>
      <c r="E2" s="41" t="s">
        <v>3</v>
      </c>
      <c r="F2" s="41" t="s">
        <v>11</v>
      </c>
      <c r="G2" s="43" t="str">
        <f>NDPL!G5</f>
        <v>FINAL READING 01/10/10</v>
      </c>
      <c r="H2" s="41" t="str">
        <f>NDPL!H5</f>
        <v>INTIAL READING 01/09/10</v>
      </c>
      <c r="I2" s="41" t="s">
        <v>4</v>
      </c>
      <c r="J2" s="41" t="s">
        <v>5</v>
      </c>
      <c r="K2" s="41" t="s">
        <v>6</v>
      </c>
      <c r="L2" s="43" t="str">
        <f>NDPL!G5</f>
        <v>FINAL READING 01/10/10</v>
      </c>
      <c r="M2" s="41" t="str">
        <f>NDPL!H5</f>
        <v>INTIAL READING 01/09/10</v>
      </c>
      <c r="N2" s="41" t="s">
        <v>4</v>
      </c>
      <c r="O2" s="41" t="s">
        <v>5</v>
      </c>
      <c r="P2" s="42" t="s">
        <v>6</v>
      </c>
    </row>
    <row r="3" ht="14.25" thickBot="1" thickTop="1"/>
    <row r="4" spans="1:16" ht="13.5" thickTop="1">
      <c r="A4" s="26"/>
      <c r="B4" s="346" t="s">
        <v>362</v>
      </c>
      <c r="C4" s="27"/>
      <c r="D4" s="27"/>
      <c r="E4" s="27"/>
      <c r="F4" s="37"/>
      <c r="G4" s="26"/>
      <c r="H4" s="27"/>
      <c r="I4" s="27"/>
      <c r="J4" s="27"/>
      <c r="K4" s="37"/>
      <c r="L4" s="26"/>
      <c r="M4" s="27"/>
      <c r="N4" s="27"/>
      <c r="O4" s="27"/>
      <c r="P4" s="37"/>
    </row>
    <row r="5" spans="1:16" ht="12.75">
      <c r="A5" s="25"/>
      <c r="B5" s="169" t="s">
        <v>366</v>
      </c>
      <c r="C5" s="171" t="s">
        <v>297</v>
      </c>
      <c r="D5" s="21"/>
      <c r="E5" s="21"/>
      <c r="F5" s="136"/>
      <c r="G5" s="25"/>
      <c r="H5" s="21"/>
      <c r="I5" s="21"/>
      <c r="J5" s="21"/>
      <c r="K5" s="136"/>
      <c r="L5" s="25"/>
      <c r="M5" s="21"/>
      <c r="N5" s="21"/>
      <c r="O5" s="21"/>
      <c r="P5" s="136"/>
    </row>
    <row r="6" spans="1:16" ht="12.75">
      <c r="A6" s="113">
        <v>1</v>
      </c>
      <c r="B6" s="142" t="s">
        <v>363</v>
      </c>
      <c r="C6" s="23">
        <v>4902492</v>
      </c>
      <c r="D6" s="167" t="s">
        <v>13</v>
      </c>
      <c r="E6" s="167" t="s">
        <v>299</v>
      </c>
      <c r="F6" s="30">
        <v>1500</v>
      </c>
      <c r="G6" s="25">
        <v>990530</v>
      </c>
      <c r="H6" s="21">
        <v>991025</v>
      </c>
      <c r="I6" s="82">
        <f>G6-H6</f>
        <v>-495</v>
      </c>
      <c r="J6" s="82">
        <f>$F6*I6</f>
        <v>-742500</v>
      </c>
      <c r="K6" s="84">
        <f>J6/1000000</f>
        <v>-0.7425</v>
      </c>
      <c r="L6" s="25">
        <v>981910</v>
      </c>
      <c r="M6" s="21">
        <v>982015</v>
      </c>
      <c r="N6" s="82">
        <f>L6-M6</f>
        <v>-105</v>
      </c>
      <c r="O6" s="82">
        <f>$F6*N6</f>
        <v>-157500</v>
      </c>
      <c r="P6" s="84">
        <f>O6/1000000</f>
        <v>-0.1575</v>
      </c>
    </row>
    <row r="7" spans="1:16" ht="12.75">
      <c r="A7" s="113">
        <v>2</v>
      </c>
      <c r="B7" s="142" t="s">
        <v>364</v>
      </c>
      <c r="C7" s="23">
        <v>4902493</v>
      </c>
      <c r="D7" s="167" t="s">
        <v>13</v>
      </c>
      <c r="E7" s="167" t="s">
        <v>299</v>
      </c>
      <c r="F7" s="30">
        <v>1500</v>
      </c>
      <c r="G7" s="25">
        <v>990643</v>
      </c>
      <c r="H7" s="21">
        <v>992079</v>
      </c>
      <c r="I7" s="82">
        <f>G7-H7</f>
        <v>-1436</v>
      </c>
      <c r="J7" s="82">
        <f>$F7*I7</f>
        <v>-2154000</v>
      </c>
      <c r="K7" s="84">
        <f>J7/1000000</f>
        <v>-2.154</v>
      </c>
      <c r="L7" s="25">
        <v>987407</v>
      </c>
      <c r="M7" s="21">
        <v>987407</v>
      </c>
      <c r="N7" s="82">
        <f>L7-M7</f>
        <v>0</v>
      </c>
      <c r="O7" s="82">
        <f>$F7*N7</f>
        <v>0</v>
      </c>
      <c r="P7" s="84">
        <f>O7/1000000</f>
        <v>0</v>
      </c>
    </row>
    <row r="8" spans="1:16" ht="12.75">
      <c r="A8" s="113">
        <v>3</v>
      </c>
      <c r="B8" s="142" t="s">
        <v>365</v>
      </c>
      <c r="C8" s="23">
        <v>4902494</v>
      </c>
      <c r="D8" s="167" t="s">
        <v>13</v>
      </c>
      <c r="E8" s="167" t="s">
        <v>299</v>
      </c>
      <c r="F8" s="30">
        <v>1500</v>
      </c>
      <c r="G8" s="25">
        <v>953384</v>
      </c>
      <c r="H8" s="21">
        <v>954144</v>
      </c>
      <c r="I8" s="82">
        <f>G8-H8</f>
        <v>-760</v>
      </c>
      <c r="J8" s="82">
        <f>$F8*I8</f>
        <v>-1140000</v>
      </c>
      <c r="K8" s="84">
        <f>J8/1000000</f>
        <v>-1.14</v>
      </c>
      <c r="L8" s="25">
        <v>971811</v>
      </c>
      <c r="M8" s="21">
        <v>971909</v>
      </c>
      <c r="N8" s="82">
        <f>L8-M8</f>
        <v>-98</v>
      </c>
      <c r="O8" s="82">
        <f>$F8*N8</f>
        <v>-147000</v>
      </c>
      <c r="P8" s="84">
        <f>O8/1000000</f>
        <v>-0.147</v>
      </c>
    </row>
    <row r="9" spans="1:16" ht="12.75">
      <c r="A9" s="113"/>
      <c r="B9" s="21"/>
      <c r="C9" s="23"/>
      <c r="D9" s="21"/>
      <c r="E9" s="21"/>
      <c r="F9" s="30"/>
      <c r="G9" s="25"/>
      <c r="H9" s="21"/>
      <c r="I9" s="21"/>
      <c r="J9" s="21"/>
      <c r="K9" s="136"/>
      <c r="L9" s="25"/>
      <c r="M9" s="21"/>
      <c r="N9" s="21"/>
      <c r="O9" s="21"/>
      <c r="P9" s="136"/>
    </row>
    <row r="10" spans="1:16" ht="12.75">
      <c r="A10" s="25"/>
      <c r="B10" s="21"/>
      <c r="C10" s="21"/>
      <c r="D10" s="21"/>
      <c r="E10" s="21"/>
      <c r="F10" s="136"/>
      <c r="G10" s="25"/>
      <c r="H10" s="21"/>
      <c r="I10" s="21"/>
      <c r="J10" s="21"/>
      <c r="K10" s="136"/>
      <c r="L10" s="25"/>
      <c r="M10" s="21"/>
      <c r="N10" s="21"/>
      <c r="O10" s="21"/>
      <c r="P10" s="136"/>
    </row>
    <row r="11" spans="1:16" ht="12.75">
      <c r="A11" s="25"/>
      <c r="B11" s="21"/>
      <c r="C11" s="21"/>
      <c r="D11" s="21"/>
      <c r="E11" s="21"/>
      <c r="F11" s="136"/>
      <c r="G11" s="25"/>
      <c r="H11" s="21"/>
      <c r="I11" s="21"/>
      <c r="J11" s="21"/>
      <c r="K11" s="136"/>
      <c r="L11" s="25"/>
      <c r="M11" s="21"/>
      <c r="N11" s="21"/>
      <c r="O11" s="21"/>
      <c r="P11" s="136"/>
    </row>
    <row r="12" spans="1:16" ht="12.75">
      <c r="A12" s="25"/>
      <c r="B12" s="21"/>
      <c r="C12" s="21"/>
      <c r="D12" s="21"/>
      <c r="E12" s="21"/>
      <c r="F12" s="136"/>
      <c r="G12" s="25"/>
      <c r="H12" s="21"/>
      <c r="I12" s="273" t="s">
        <v>339</v>
      </c>
      <c r="J12" s="21"/>
      <c r="K12" s="272">
        <f>SUM(K6:K8)</f>
        <v>-4.0365</v>
      </c>
      <c r="L12" s="25"/>
      <c r="M12" s="21"/>
      <c r="N12" s="273" t="s">
        <v>339</v>
      </c>
      <c r="O12" s="21"/>
      <c r="P12" s="272">
        <f>SUM(P6:P8)</f>
        <v>-0.3045</v>
      </c>
    </row>
    <row r="13" spans="1:16" ht="12.75">
      <c r="A13" s="25"/>
      <c r="B13" s="21"/>
      <c r="C13" s="21"/>
      <c r="D13" s="21"/>
      <c r="E13" s="21"/>
      <c r="F13" s="136"/>
      <c r="G13" s="25"/>
      <c r="H13" s="21"/>
      <c r="I13" s="445"/>
      <c r="J13" s="21"/>
      <c r="K13" s="266"/>
      <c r="L13" s="25"/>
      <c r="M13" s="21"/>
      <c r="N13" s="445"/>
      <c r="O13" s="21"/>
      <c r="P13" s="266"/>
    </row>
    <row r="14" spans="1:16" ht="12.75">
      <c r="A14" s="25"/>
      <c r="B14" s="21"/>
      <c r="C14" s="21"/>
      <c r="D14" s="21"/>
      <c r="E14" s="21"/>
      <c r="F14" s="136"/>
      <c r="G14" s="25"/>
      <c r="H14" s="21"/>
      <c r="I14" s="21"/>
      <c r="J14" s="21"/>
      <c r="K14" s="136"/>
      <c r="L14" s="25"/>
      <c r="M14" s="21"/>
      <c r="N14" s="21"/>
      <c r="O14" s="21"/>
      <c r="P14" s="136"/>
    </row>
    <row r="15" spans="1:16" ht="12.75">
      <c r="A15" s="25"/>
      <c r="B15" s="162" t="s">
        <v>162</v>
      </c>
      <c r="C15" s="21"/>
      <c r="D15" s="21"/>
      <c r="E15" s="21"/>
      <c r="F15" s="136"/>
      <c r="G15" s="25"/>
      <c r="H15" s="21"/>
      <c r="I15" s="21"/>
      <c r="J15" s="21"/>
      <c r="K15" s="136"/>
      <c r="L15" s="25"/>
      <c r="M15" s="21"/>
      <c r="N15" s="21"/>
      <c r="O15" s="21"/>
      <c r="P15" s="136"/>
    </row>
    <row r="16" spans="1:16" ht="12.75">
      <c r="A16" s="151"/>
      <c r="B16" s="152" t="s">
        <v>296</v>
      </c>
      <c r="C16" s="153" t="s">
        <v>297</v>
      </c>
      <c r="D16" s="153"/>
      <c r="E16" s="154"/>
      <c r="F16" s="155"/>
      <c r="G16" s="156"/>
      <c r="H16" s="21"/>
      <c r="I16" s="21"/>
      <c r="J16" s="21"/>
      <c r="K16" s="136"/>
      <c r="L16" s="25"/>
      <c r="M16" s="21"/>
      <c r="N16" s="21"/>
      <c r="O16" s="21"/>
      <c r="P16" s="136"/>
    </row>
    <row r="17" spans="1:16" ht="12.75">
      <c r="A17" s="156">
        <v>1</v>
      </c>
      <c r="B17" s="157" t="s">
        <v>298</v>
      </c>
      <c r="C17" s="158">
        <v>4902509</v>
      </c>
      <c r="D17" s="159" t="s">
        <v>13</v>
      </c>
      <c r="E17" s="159" t="s">
        <v>299</v>
      </c>
      <c r="F17" s="160">
        <v>1000</v>
      </c>
      <c r="G17" s="174">
        <v>997549</v>
      </c>
      <c r="H17" s="158">
        <v>997919</v>
      </c>
      <c r="I17" s="82">
        <f>G17-H17</f>
        <v>-370</v>
      </c>
      <c r="J17" s="82">
        <f>$F17*I17</f>
        <v>-370000</v>
      </c>
      <c r="K17" s="84">
        <f>J17/1000000</f>
        <v>-0.37</v>
      </c>
      <c r="L17" s="83">
        <v>38332</v>
      </c>
      <c r="M17" s="81">
        <v>38345</v>
      </c>
      <c r="N17" s="82">
        <f>L17-M17</f>
        <v>-13</v>
      </c>
      <c r="O17" s="82">
        <f>$F17*N17</f>
        <v>-13000</v>
      </c>
      <c r="P17" s="84">
        <f>O17/1000000</f>
        <v>-0.013</v>
      </c>
    </row>
    <row r="18" spans="1:16" ht="12.75">
      <c r="A18" s="156">
        <v>2</v>
      </c>
      <c r="B18" s="157" t="s">
        <v>300</v>
      </c>
      <c r="C18" s="158">
        <v>4902510</v>
      </c>
      <c r="D18" s="159" t="s">
        <v>13</v>
      </c>
      <c r="E18" s="159" t="s">
        <v>299</v>
      </c>
      <c r="F18" s="160">
        <v>1000</v>
      </c>
      <c r="G18" s="174">
        <v>210</v>
      </c>
      <c r="H18" s="158">
        <v>68</v>
      </c>
      <c r="I18" s="82">
        <f>G18-H18</f>
        <v>142</v>
      </c>
      <c r="J18" s="82">
        <f>$F18*I18</f>
        <v>142000</v>
      </c>
      <c r="K18" s="84">
        <f>J18/1000000</f>
        <v>0.142</v>
      </c>
      <c r="L18" s="83">
        <v>13599</v>
      </c>
      <c r="M18" s="81">
        <v>13990</v>
      </c>
      <c r="N18" s="82">
        <f>L18-M18</f>
        <v>-391</v>
      </c>
      <c r="O18" s="82">
        <f>$F18*N18</f>
        <v>-391000</v>
      </c>
      <c r="P18" s="84">
        <f>O18/1000000</f>
        <v>-0.391</v>
      </c>
    </row>
    <row r="19" spans="1:16" ht="12.75">
      <c r="A19" s="156">
        <v>3</v>
      </c>
      <c r="B19" s="157" t="s">
        <v>301</v>
      </c>
      <c r="C19" s="158">
        <v>4864947</v>
      </c>
      <c r="D19" s="159" t="s">
        <v>13</v>
      </c>
      <c r="E19" s="159" t="s">
        <v>299</v>
      </c>
      <c r="F19" s="160">
        <v>1000</v>
      </c>
      <c r="G19" s="174">
        <v>983420</v>
      </c>
      <c r="H19" s="158">
        <v>987337</v>
      </c>
      <c r="I19" s="82">
        <f>G19-H19</f>
        <v>-3917</v>
      </c>
      <c r="J19" s="82">
        <f>$F19*I19</f>
        <v>-3917000</v>
      </c>
      <c r="K19" s="84">
        <f>J19/1000000</f>
        <v>-3.917</v>
      </c>
      <c r="L19" s="83">
        <v>992912</v>
      </c>
      <c r="M19" s="81">
        <v>992912</v>
      </c>
      <c r="N19" s="82">
        <f>L19-M19</f>
        <v>0</v>
      </c>
      <c r="O19" s="82">
        <f>$F19*N19</f>
        <v>0</v>
      </c>
      <c r="P19" s="84">
        <f>O19/1000000</f>
        <v>0</v>
      </c>
    </row>
    <row r="20" spans="1:16" ht="12.75">
      <c r="A20" s="156"/>
      <c r="B20" s="157"/>
      <c r="C20" s="158"/>
      <c r="D20" s="159"/>
      <c r="E20" s="159"/>
      <c r="F20" s="161"/>
      <c r="G20" s="175"/>
      <c r="H20" s="21"/>
      <c r="I20" s="82"/>
      <c r="J20" s="82"/>
      <c r="K20" s="84"/>
      <c r="L20" s="83"/>
      <c r="M20" s="81"/>
      <c r="N20" s="82"/>
      <c r="O20" s="82"/>
      <c r="P20" s="84"/>
    </row>
    <row r="21" spans="1:16" ht="12.75">
      <c r="A21" s="25"/>
      <c r="B21" s="21"/>
      <c r="C21" s="21"/>
      <c r="D21" s="21"/>
      <c r="E21" s="21"/>
      <c r="F21" s="136"/>
      <c r="G21" s="25"/>
      <c r="H21" s="21"/>
      <c r="I21" s="21"/>
      <c r="J21" s="21"/>
      <c r="K21" s="136"/>
      <c r="L21" s="25"/>
      <c r="M21" s="21"/>
      <c r="N21" s="21"/>
      <c r="O21" s="21"/>
      <c r="P21" s="136"/>
    </row>
    <row r="22" spans="1:16" ht="12.75">
      <c r="A22" s="25"/>
      <c r="B22" s="21"/>
      <c r="C22" s="21"/>
      <c r="D22" s="21"/>
      <c r="E22" s="21"/>
      <c r="F22" s="136"/>
      <c r="G22" s="25"/>
      <c r="H22" s="21"/>
      <c r="I22" s="21"/>
      <c r="J22" s="21"/>
      <c r="K22" s="136"/>
      <c r="L22" s="25"/>
      <c r="M22" s="21"/>
      <c r="N22" s="21"/>
      <c r="O22" s="21"/>
      <c r="P22" s="136"/>
    </row>
    <row r="23" spans="1:16" ht="12.75">
      <c r="A23" s="25"/>
      <c r="B23" s="21"/>
      <c r="C23" s="21"/>
      <c r="D23" s="21"/>
      <c r="E23" s="21"/>
      <c r="F23" s="136"/>
      <c r="G23" s="25"/>
      <c r="H23" s="21"/>
      <c r="I23" s="273" t="s">
        <v>339</v>
      </c>
      <c r="J23" s="21"/>
      <c r="K23" s="272">
        <f>SUM(K17:K19)</f>
        <v>-4.145</v>
      </c>
      <c r="L23" s="25"/>
      <c r="M23" s="21"/>
      <c r="N23" s="273" t="s">
        <v>339</v>
      </c>
      <c r="O23" s="21"/>
      <c r="P23" s="272">
        <f>SUM(P17:P19)</f>
        <v>-0.404</v>
      </c>
    </row>
    <row r="24" spans="1:16" ht="13.5" thickBot="1">
      <c r="A24" s="31"/>
      <c r="B24" s="32"/>
      <c r="C24" s="32"/>
      <c r="D24" s="32"/>
      <c r="E24" s="32"/>
      <c r="F24" s="64"/>
      <c r="G24" s="31"/>
      <c r="H24" s="32"/>
      <c r="I24" s="32"/>
      <c r="J24" s="32"/>
      <c r="K24" s="64"/>
      <c r="L24" s="31"/>
      <c r="M24" s="32"/>
      <c r="N24" s="32"/>
      <c r="O24" s="32"/>
      <c r="P24" s="64"/>
    </row>
    <row r="25" ht="13.5" thickTop="1"/>
  </sheetData>
  <sheetProtection/>
  <printOptions/>
  <pageMargins left="0.75" right="0.75" top="1" bottom="1" header="0.5" footer="0.5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ICM</cp:lastModifiedBy>
  <cp:lastPrinted>2010-12-14T07:15:27Z</cp:lastPrinted>
  <dcterms:created xsi:type="dcterms:W3CDTF">1996-10-14T23:33:28Z</dcterms:created>
  <dcterms:modified xsi:type="dcterms:W3CDTF">2010-12-27T07:16:24Z</dcterms:modified>
  <cp:category/>
  <cp:version/>
  <cp:contentType/>
  <cp:contentStatus/>
</cp:coreProperties>
</file>